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"/>
    </mc:Choice>
  </mc:AlternateContent>
  <xr:revisionPtr revIDLastSave="0" documentId="8_{6B2F3809-F9A7-4EE2-858E-CC1136469DC1}" xr6:coauthVersionLast="45" xr6:coauthVersionMax="45" xr10:uidLastSave="{00000000-0000-0000-0000-000000000000}"/>
  <bookViews>
    <workbookView xWindow="1665" yWindow="1380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Exercice 7" sheetId="3" state="hidden" r:id="rId3"/>
    <sheet name="Exercice 8" sheetId="18" state="hidden" r:id="rId4"/>
    <sheet name="Exercice 9" sheetId="22" state="hidden" r:id="rId5"/>
    <sheet name="Impot" sheetId="25" state="hidden" r:id="rId6"/>
  </sheets>
  <externalReferences>
    <externalReference r:id="rId7"/>
  </externalReferences>
  <definedNames>
    <definedName name="_xlnm._FilterDatabase" localSheetId="1" hidden="1">'fonctions Av'!$A$11:$S$295</definedName>
    <definedName name="Chiffre_d_affaires" localSheetId="1">[1]Feuil1!$C$2:$F$2</definedName>
    <definedName name="_xlnm.Criteria" localSheetId="1">'fonctions Av'!$F$11:$F$295</definedName>
    <definedName name="Deduc_conj">#REF!</definedName>
    <definedName name="Deduc_pers">#REF!</definedName>
    <definedName name="Déduction_vous">#REF!</definedName>
    <definedName name="Déductions_diverses">#REF!</definedName>
    <definedName name="_xlnm.Extract" localSheetId="1">'fonctions Av'!#REF!</definedName>
    <definedName name="Impôt">#REF!</definedName>
    <definedName name="Nombre_de_parts">#REF!</definedName>
    <definedName name="part_nn">Impot!$B$36</definedName>
    <definedName name="Pensions">Impot!$B$12</definedName>
    <definedName name="Prime_10">'fonctions Av'!$M$9</definedName>
    <definedName name="Prime_2">'fonctions Av'!$Q$9</definedName>
    <definedName name="Prime_4">'fonctions Av'!$P$9</definedName>
    <definedName name="Prime_6">'fonctions Av'!$O$9</definedName>
    <definedName name="Prime_8">'fonctions Av'!$N$9</definedName>
    <definedName name="Rev_cap_mob_conj">#REF!</definedName>
    <definedName name="Rev_cap_mob_pers">#REF!</definedName>
    <definedName name="Rev_cap_mob_vous">#REF!</definedName>
    <definedName name="salaire_nn">Impot!$B$24</definedName>
    <definedName name="salaires_pers">Impot!$D$3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" i="2" l="1"/>
  <c r="B7" i="2"/>
  <c r="B6" i="2"/>
  <c r="A3" i="2"/>
  <c r="C25" i="25" l="1"/>
  <c r="C27" i="25" s="1"/>
  <c r="B25" i="25"/>
  <c r="B27" i="25" s="1"/>
  <c r="D4" i="25"/>
  <c r="D6" i="25" s="1"/>
  <c r="C4" i="25"/>
  <c r="C6" i="25"/>
  <c r="B4" i="25"/>
  <c r="B6" i="25" s="1"/>
  <c r="B10" i="25" s="1"/>
  <c r="B14" i="25" s="1"/>
  <c r="P287" i="2"/>
  <c r="Q287" i="2" s="1"/>
  <c r="P205" i="2"/>
  <c r="Q205" i="2" s="1"/>
  <c r="P64" i="2"/>
  <c r="Q64" i="2" s="1"/>
  <c r="P290" i="2"/>
  <c r="Q290" i="2" s="1"/>
  <c r="R290" i="2" s="1"/>
  <c r="P261" i="2"/>
  <c r="Q261" i="2" s="1"/>
  <c r="P105" i="2"/>
  <c r="Q105" i="2" s="1"/>
  <c r="R105" i="2" s="1"/>
  <c r="P100" i="2"/>
  <c r="Q100" i="2" s="1"/>
  <c r="P246" i="2"/>
  <c r="Q246" i="2" s="1"/>
  <c r="R246" i="2" s="1"/>
  <c r="P180" i="2"/>
  <c r="Q180" i="2" s="1"/>
  <c r="P46" i="2"/>
  <c r="Q46" i="2" s="1"/>
  <c r="R46" i="2" s="1"/>
  <c r="P109" i="2"/>
  <c r="Q109" i="2" s="1"/>
  <c r="P153" i="2"/>
  <c r="Q153" i="2" s="1"/>
  <c r="R153" i="2" s="1"/>
  <c r="P273" i="2"/>
  <c r="Q273" i="2" s="1"/>
  <c r="P119" i="2"/>
  <c r="Q119" i="2" s="1"/>
  <c r="R119" i="2" s="1"/>
  <c r="P17" i="2"/>
  <c r="Q17" i="2" s="1"/>
  <c r="P291" i="2"/>
  <c r="Q291" i="2" s="1"/>
  <c r="R291" i="2" s="1"/>
  <c r="P99" i="2"/>
  <c r="Q99" i="2" s="1"/>
  <c r="P271" i="2"/>
  <c r="Q271" i="2" s="1"/>
  <c r="P135" i="2"/>
  <c r="Q135" i="2" s="1"/>
  <c r="P55" i="2"/>
  <c r="Q55" i="2"/>
  <c r="R55" i="2" s="1"/>
  <c r="P243" i="2"/>
  <c r="Q243" i="2" s="1"/>
  <c r="P218" i="2"/>
  <c r="Q218" i="2" s="1"/>
  <c r="R218" i="2" s="1"/>
  <c r="P207" i="2"/>
  <c r="Q207" i="2" s="1"/>
  <c r="P35" i="2"/>
  <c r="Q35" i="2" s="1"/>
  <c r="R35" i="2" s="1"/>
  <c r="P280" i="2"/>
  <c r="Q280" i="2" s="1"/>
  <c r="P37" i="2"/>
  <c r="Q37" i="2" s="1"/>
  <c r="R37" i="2" s="1"/>
  <c r="P209" i="2"/>
  <c r="Q209" i="2" s="1"/>
  <c r="P194" i="2"/>
  <c r="Q194" i="2" s="1"/>
  <c r="R194" i="2" s="1"/>
  <c r="P268" i="2"/>
  <c r="Q268" i="2" s="1"/>
  <c r="P240" i="2"/>
  <c r="Q240" i="2" s="1"/>
  <c r="R240" i="2" s="1"/>
  <c r="P202" i="2"/>
  <c r="Q202" i="2" s="1"/>
  <c r="P155" i="2"/>
  <c r="Q155" i="2" s="1"/>
  <c r="R155" i="2" s="1"/>
  <c r="P89" i="2"/>
  <c r="Q89" i="2" s="1"/>
  <c r="P173" i="2"/>
  <c r="Q173" i="2" s="1"/>
  <c r="P93" i="2"/>
  <c r="P251" i="2"/>
  <c r="Q251" i="2" s="1"/>
  <c r="R251" i="2" s="1"/>
  <c r="P224" i="2"/>
  <c r="Q224" i="2" s="1"/>
  <c r="R224" i="2" s="1"/>
  <c r="P231" i="2"/>
  <c r="Q231" i="2" s="1"/>
  <c r="P87" i="2"/>
  <c r="Q87" i="2" s="1"/>
  <c r="R87" i="2" s="1"/>
  <c r="P20" i="2"/>
  <c r="Q20" i="2" s="1"/>
  <c r="P72" i="2"/>
  <c r="Q72" i="2" s="1"/>
  <c r="R72" i="2" s="1"/>
  <c r="P285" i="2"/>
  <c r="Q285" i="2" s="1"/>
  <c r="P266" i="2"/>
  <c r="Q266" i="2"/>
  <c r="P242" i="2"/>
  <c r="Q242" i="2" s="1"/>
  <c r="P253" i="2"/>
  <c r="Q253" i="2" s="1"/>
  <c r="P133" i="2"/>
  <c r="Q133" i="2"/>
  <c r="R133" i="2" s="1"/>
  <c r="P86" i="2"/>
  <c r="Q86" i="2" s="1"/>
  <c r="P120" i="2"/>
  <c r="Q120" i="2" s="1"/>
  <c r="R120" i="2" s="1"/>
  <c r="P270" i="2"/>
  <c r="Q270" i="2" s="1"/>
  <c r="P23" i="2"/>
  <c r="Q23" i="2" s="1"/>
  <c r="R23" i="2" s="1"/>
  <c r="P57" i="2"/>
  <c r="P197" i="2"/>
  <c r="Q197" i="2" s="1"/>
  <c r="R197" i="2" s="1"/>
  <c r="P196" i="2"/>
  <c r="Q196" i="2" s="1"/>
  <c r="R196" i="2" s="1"/>
  <c r="P31" i="2"/>
  <c r="Q31" i="2" s="1"/>
  <c r="P79" i="2"/>
  <c r="Q79" i="2" s="1"/>
  <c r="R79" i="2" s="1"/>
  <c r="P159" i="2"/>
  <c r="Q159" i="2" s="1"/>
  <c r="P142" i="2"/>
  <c r="Q142" i="2"/>
  <c r="R142" i="2" s="1"/>
  <c r="P54" i="2"/>
  <c r="Q54" i="2" s="1"/>
  <c r="R54" i="2" s="1"/>
  <c r="P81" i="2"/>
  <c r="Q81" i="2" s="1"/>
  <c r="P29" i="2"/>
  <c r="Q29" i="2" s="1"/>
  <c r="P281" i="2"/>
  <c r="P182" i="2"/>
  <c r="Q182" i="2" s="1"/>
  <c r="P193" i="2"/>
  <c r="Q193" i="2" s="1"/>
  <c r="R193" i="2" s="1"/>
  <c r="P76" i="2"/>
  <c r="Q76" i="2" s="1"/>
  <c r="P123" i="2"/>
  <c r="Q123" i="2" s="1"/>
  <c r="R123" i="2" s="1"/>
  <c r="P42" i="2"/>
  <c r="Q42" i="2"/>
  <c r="R42" i="2" s="1"/>
  <c r="P295" i="2"/>
  <c r="Q295" i="2" s="1"/>
  <c r="R295" i="2" s="1"/>
  <c r="P278" i="2"/>
  <c r="Q278" i="2" s="1"/>
  <c r="P265" i="2"/>
  <c r="Q265" i="2"/>
  <c r="R265" i="2" s="1"/>
  <c r="P234" i="2"/>
  <c r="Q234" i="2" s="1"/>
  <c r="P40" i="2"/>
  <c r="Q40" i="2" s="1"/>
  <c r="P262" i="2"/>
  <c r="Q262" i="2"/>
  <c r="P249" i="2"/>
  <c r="Q249" i="2" s="1"/>
  <c r="P206" i="2"/>
  <c r="Q206" i="2" s="1"/>
  <c r="P115" i="2"/>
  <c r="Q115" i="2" s="1"/>
  <c r="R115" i="2" s="1"/>
  <c r="P263" i="2"/>
  <c r="Q263" i="2" s="1"/>
  <c r="P232" i="2"/>
  <c r="Q232" i="2" s="1"/>
  <c r="P70" i="2"/>
  <c r="Q70" i="2" s="1"/>
  <c r="P129" i="2"/>
  <c r="Q129" i="2" s="1"/>
  <c r="P245" i="2"/>
  <c r="Q245" i="2" s="1"/>
  <c r="P65" i="2"/>
  <c r="Q65" i="2" s="1"/>
  <c r="R65" i="2" s="1"/>
  <c r="P154" i="2"/>
  <c r="Q154" i="2" s="1"/>
  <c r="P83" i="2"/>
  <c r="Q83" i="2" s="1"/>
  <c r="P258" i="2"/>
  <c r="Q258" i="2" s="1"/>
  <c r="R258" i="2" s="1"/>
  <c r="P108" i="2"/>
  <c r="P255" i="2"/>
  <c r="Q255" i="2" s="1"/>
  <c r="R255" i="2" s="1"/>
  <c r="P227" i="2"/>
  <c r="Q227" i="2" s="1"/>
  <c r="R227" i="2" s="1"/>
  <c r="P177" i="2"/>
  <c r="Q177" i="2" s="1"/>
  <c r="P66" i="2"/>
  <c r="Q66" i="2" s="1"/>
  <c r="R66" i="2" s="1"/>
  <c r="P226" i="2"/>
  <c r="Q226" i="2" s="1"/>
  <c r="P163" i="2"/>
  <c r="Q163" i="2" s="1"/>
  <c r="P16" i="2"/>
  <c r="Q16" i="2" s="1"/>
  <c r="P124" i="2"/>
  <c r="P48" i="2"/>
  <c r="Q48" i="2" s="1"/>
  <c r="P198" i="2"/>
  <c r="Q198" i="2" s="1"/>
  <c r="R198" i="2" s="1"/>
  <c r="P284" i="2"/>
  <c r="Q284" i="2" s="1"/>
  <c r="P106" i="2"/>
  <c r="Q106" i="2" s="1"/>
  <c r="R106" i="2" s="1"/>
  <c r="P18" i="2"/>
  <c r="Q18" i="2" s="1"/>
  <c r="R18" i="2" s="1"/>
  <c r="P141" i="2"/>
  <c r="Q141" i="2" s="1"/>
  <c r="R141" i="2" s="1"/>
  <c r="P94" i="2"/>
  <c r="Q94" i="2" s="1"/>
  <c r="P204" i="2"/>
  <c r="Q204" i="2" s="1"/>
  <c r="P33" i="2"/>
  <c r="Q33" i="2" s="1"/>
  <c r="P272" i="2"/>
  <c r="Q272" i="2" s="1"/>
  <c r="P98" i="2"/>
  <c r="Q98" i="2" s="1"/>
  <c r="R98" i="2" s="1"/>
  <c r="P69" i="2"/>
  <c r="Q69" i="2" s="1"/>
  <c r="P230" i="2"/>
  <c r="Q230" i="2" s="1"/>
  <c r="R230" i="2" s="1"/>
  <c r="P199" i="2"/>
  <c r="P77" i="2"/>
  <c r="Q77" i="2" s="1"/>
  <c r="R77" i="2" s="1"/>
  <c r="P36" i="2"/>
  <c r="Q36" i="2" s="1"/>
  <c r="R36" i="2" s="1"/>
  <c r="P257" i="2"/>
  <c r="Q257" i="2" s="1"/>
  <c r="P19" i="2"/>
  <c r="Q19" i="2" s="1"/>
  <c r="P247" i="2"/>
  <c r="Q247" i="2" s="1"/>
  <c r="P130" i="2"/>
  <c r="Q130" i="2" s="1"/>
  <c r="P195" i="2"/>
  <c r="Q195" i="2" s="1"/>
  <c r="P237" i="2"/>
  <c r="Q237" i="2"/>
  <c r="R237" i="2" s="1"/>
  <c r="P166" i="2"/>
  <c r="Q166" i="2" s="1"/>
  <c r="R166" i="2" s="1"/>
  <c r="P211" i="2"/>
  <c r="Q211" i="2" s="1"/>
  <c r="P233" i="2"/>
  <c r="Q233" i="2"/>
  <c r="R233" i="2" s="1"/>
  <c r="P138" i="2"/>
  <c r="Q138" i="2" s="1"/>
  <c r="P30" i="2"/>
  <c r="Q30" i="2" s="1"/>
  <c r="P25" i="2"/>
  <c r="P73" i="2"/>
  <c r="Q73" i="2" s="1"/>
  <c r="P219" i="2"/>
  <c r="Q219" i="2" s="1"/>
  <c r="P140" i="2"/>
  <c r="Q140" i="2" s="1"/>
  <c r="R140" i="2" s="1"/>
  <c r="P24" i="2"/>
  <c r="P21" i="2"/>
  <c r="Q21" i="2" s="1"/>
  <c r="R21" i="2" s="1"/>
  <c r="P158" i="2"/>
  <c r="Q158" i="2" s="1"/>
  <c r="R158" i="2" s="1"/>
  <c r="P101" i="2"/>
  <c r="Q101" i="2" s="1"/>
  <c r="P110" i="2"/>
  <c r="Q110" i="2" s="1"/>
  <c r="P132" i="2"/>
  <c r="Q132" i="2" s="1"/>
  <c r="P283" i="2"/>
  <c r="Q283" i="2" s="1"/>
  <c r="P225" i="2"/>
  <c r="Q225" i="2" s="1"/>
  <c r="P236" i="2"/>
  <c r="Q236" i="2" s="1"/>
  <c r="P26" i="2"/>
  <c r="Q26" i="2" s="1"/>
  <c r="R26" i="2" s="1"/>
  <c r="P179" i="2"/>
  <c r="Q179" i="2" s="1"/>
  <c r="R179" i="2" s="1"/>
  <c r="P292" i="2"/>
  <c r="Q292" i="2" s="1"/>
  <c r="P176" i="2"/>
  <c r="Q176" i="2" s="1"/>
  <c r="R176" i="2" s="1"/>
  <c r="P12" i="2"/>
  <c r="P282" i="2"/>
  <c r="Q282" i="2"/>
  <c r="P203" i="2"/>
  <c r="Q203" i="2" s="1"/>
  <c r="R203" i="2" s="1"/>
  <c r="P178" i="2"/>
  <c r="P201" i="2"/>
  <c r="Q201" i="2" s="1"/>
  <c r="R201" i="2" s="1"/>
  <c r="P175" i="2"/>
  <c r="Q175" i="2" s="1"/>
  <c r="P38" i="2"/>
  <c r="Q38" i="2"/>
  <c r="R38" i="2" s="1"/>
  <c r="P147" i="2"/>
  <c r="Q147" i="2" s="1"/>
  <c r="R147" i="2" s="1"/>
  <c r="P161" i="2"/>
  <c r="Q161" i="2" s="1"/>
  <c r="P90" i="2"/>
  <c r="Q90" i="2"/>
  <c r="P228" i="2"/>
  <c r="Q228" i="2" s="1"/>
  <c r="P49" i="2"/>
  <c r="Q49" i="2" s="1"/>
  <c r="P92" i="2"/>
  <c r="Q92" i="2"/>
  <c r="R92" i="2" s="1"/>
  <c r="P34" i="2"/>
  <c r="Q34" i="2" s="1"/>
  <c r="P67" i="2"/>
  <c r="Q67" i="2" s="1"/>
  <c r="R67" i="2" s="1"/>
  <c r="P252" i="2"/>
  <c r="Q252" i="2" s="1"/>
  <c r="P52" i="2"/>
  <c r="Q52" i="2" s="1"/>
  <c r="P149" i="2"/>
  <c r="Q149" i="2" s="1"/>
  <c r="P32" i="2"/>
  <c r="Q32" i="2" s="1"/>
  <c r="P183" i="2"/>
  <c r="P144" i="2"/>
  <c r="Q144" i="2" s="1"/>
  <c r="R144" i="2" s="1"/>
  <c r="P78" i="2"/>
  <c r="P184" i="2"/>
  <c r="Q184" i="2" s="1"/>
  <c r="R184" i="2" s="1"/>
  <c r="P58" i="2"/>
  <c r="Q58" i="2" s="1"/>
  <c r="P84" i="2"/>
  <c r="Q84" i="2" s="1"/>
  <c r="R84" i="2" s="1"/>
  <c r="P248" i="2"/>
  <c r="P259" i="2"/>
  <c r="Q259" i="2" s="1"/>
  <c r="P185" i="2"/>
  <c r="Q185" i="2" s="1"/>
  <c r="R185" i="2" s="1"/>
  <c r="P164" i="2"/>
  <c r="Q164" i="2" s="1"/>
  <c r="P104" i="2"/>
  <c r="Q104" i="2" s="1"/>
  <c r="P80" i="2"/>
  <c r="Q80" i="2" s="1"/>
  <c r="P165" i="2"/>
  <c r="Q165" i="2" s="1"/>
  <c r="R165" i="2" s="1"/>
  <c r="P152" i="2"/>
  <c r="Q152" i="2" s="1"/>
  <c r="P103" i="2"/>
  <c r="Q103" i="2" s="1"/>
  <c r="R103" i="2" s="1"/>
  <c r="P269" i="2"/>
  <c r="Q269" i="2" s="1"/>
  <c r="P15" i="2"/>
  <c r="P74" i="2"/>
  <c r="Q74" i="2" s="1"/>
  <c r="R74" i="2" s="1"/>
  <c r="P192" i="2"/>
  <c r="Q192" i="2" s="1"/>
  <c r="R192" i="2" s="1"/>
  <c r="P250" i="2"/>
  <c r="P220" i="2"/>
  <c r="Q220" i="2" s="1"/>
  <c r="P244" i="2"/>
  <c r="Q244" i="2" s="1"/>
  <c r="R244" i="2" s="1"/>
  <c r="P53" i="2"/>
  <c r="Q53" i="2" s="1"/>
  <c r="R53" i="2" s="1"/>
  <c r="P174" i="2"/>
  <c r="P39" i="2"/>
  <c r="Q39" i="2" s="1"/>
  <c r="R39" i="2" s="1"/>
  <c r="P128" i="2"/>
  <c r="Q128" i="2" s="1"/>
  <c r="P157" i="2"/>
  <c r="Q157" i="2" s="1"/>
  <c r="P256" i="2"/>
  <c r="P63" i="2"/>
  <c r="Q63" i="2" s="1"/>
  <c r="P275" i="2"/>
  <c r="Q275" i="2" s="1"/>
  <c r="P264" i="2"/>
  <c r="Q264" i="2" s="1"/>
  <c r="R264" i="2" s="1"/>
  <c r="P13" i="2"/>
  <c r="P277" i="2"/>
  <c r="Q277" i="2" s="1"/>
  <c r="R277" i="2" s="1"/>
  <c r="P82" i="2"/>
  <c r="P127" i="2"/>
  <c r="Q127" i="2" s="1"/>
  <c r="R127" i="2" s="1"/>
  <c r="P235" i="2"/>
  <c r="Q235" i="2" s="1"/>
  <c r="P61" i="2"/>
  <c r="Q61" i="2" s="1"/>
  <c r="P221" i="2"/>
  <c r="Q221" i="2" s="1"/>
  <c r="R221" i="2" s="1"/>
  <c r="P170" i="2"/>
  <c r="P134" i="2"/>
  <c r="Q134" i="2" s="1"/>
  <c r="R134" i="2" s="1"/>
  <c r="P71" i="2"/>
  <c r="Q71" i="2" s="1"/>
  <c r="P151" i="2"/>
  <c r="P114" i="2"/>
  <c r="Q114" i="2" s="1"/>
  <c r="R114" i="2" s="1"/>
  <c r="P148" i="2"/>
  <c r="Q148" i="2" s="1"/>
  <c r="P212" i="2"/>
  <c r="Q212" i="2" s="1"/>
  <c r="R212" i="2" s="1"/>
  <c r="P217" i="2"/>
  <c r="Q217" i="2" s="1"/>
  <c r="R217" i="2" s="1"/>
  <c r="P286" i="2"/>
  <c r="P143" i="2"/>
  <c r="Q143" i="2" s="1"/>
  <c r="P238" i="2"/>
  <c r="Q238" i="2" s="1"/>
  <c r="R238" i="2" s="1"/>
  <c r="P118" i="2"/>
  <c r="P279" i="2"/>
  <c r="P95" i="2"/>
  <c r="Q95" i="2" s="1"/>
  <c r="R95" i="2" s="1"/>
  <c r="P169" i="2"/>
  <c r="Q169" i="2" s="1"/>
  <c r="P223" i="2"/>
  <c r="Q223" i="2" s="1"/>
  <c r="R223" i="2" s="1"/>
  <c r="P187" i="2"/>
  <c r="Q187" i="2" s="1"/>
  <c r="P44" i="2"/>
  <c r="Q44" i="2" s="1"/>
  <c r="R44" i="2" s="1"/>
  <c r="P214" i="2"/>
  <c r="Q214" i="2" s="1"/>
  <c r="P162" i="2"/>
  <c r="Q162" i="2" s="1"/>
  <c r="P62" i="2"/>
  <c r="Q62" i="2" s="1"/>
  <c r="P145" i="2"/>
  <c r="Q145" i="2" s="1"/>
  <c r="R145" i="2" s="1"/>
  <c r="P59" i="2"/>
  <c r="Q59" i="2" s="1"/>
  <c r="R59" i="2" s="1"/>
  <c r="P222" i="2"/>
  <c r="Q222" i="2" s="1"/>
  <c r="R222" i="2" s="1"/>
  <c r="P254" i="2"/>
  <c r="Q254" i="2" s="1"/>
  <c r="P181" i="2"/>
  <c r="Q181" i="2" s="1"/>
  <c r="P189" i="2"/>
  <c r="Q189" i="2" s="1"/>
  <c r="R189" i="2" s="1"/>
  <c r="P122" i="2"/>
  <c r="Q122" i="2" s="1"/>
  <c r="P97" i="2"/>
  <c r="Q97" i="2" s="1"/>
  <c r="R97" i="2" s="1"/>
  <c r="P91" i="2"/>
  <c r="Q91" i="2" s="1"/>
  <c r="R91" i="2" s="1"/>
  <c r="P75" i="2"/>
  <c r="Q75" i="2" s="1"/>
  <c r="R75" i="2" s="1"/>
  <c r="P200" i="2"/>
  <c r="Q200" i="2" s="1"/>
  <c r="R200" i="2" s="1"/>
  <c r="P293" i="2"/>
  <c r="Q293" i="2" s="1"/>
  <c r="P50" i="2"/>
  <c r="Q50" i="2" s="1"/>
  <c r="P167" i="2"/>
  <c r="Q167" i="2" s="1"/>
  <c r="R167" i="2" s="1"/>
  <c r="P68" i="2"/>
  <c r="Q68" i="2" s="1"/>
  <c r="P60" i="2"/>
  <c r="Q60" i="2" s="1"/>
  <c r="P168" i="2"/>
  <c r="Q168" i="2" s="1"/>
  <c r="P125" i="2"/>
  <c r="Q125" i="2" s="1"/>
  <c r="P188" i="2"/>
  <c r="Q188" i="2" s="1"/>
  <c r="P45" i="2"/>
  <c r="Q45" i="2" s="1"/>
  <c r="P160" i="2"/>
  <c r="Q160" i="2" s="1"/>
  <c r="R160" i="2" s="1"/>
  <c r="P121" i="2"/>
  <c r="Q121" i="2" s="1"/>
  <c r="P276" i="2"/>
  <c r="Q276" i="2" s="1"/>
  <c r="P190" i="2"/>
  <c r="Q190" i="2" s="1"/>
  <c r="R190" i="2" s="1"/>
  <c r="P239" i="2"/>
  <c r="Q239" i="2" s="1"/>
  <c r="R239" i="2" s="1"/>
  <c r="P229" i="2"/>
  <c r="Q229" i="2" s="1"/>
  <c r="R229" i="2" s="1"/>
  <c r="P171" i="2"/>
  <c r="Q171" i="2" s="1"/>
  <c r="P150" i="2"/>
  <c r="Q150" i="2" s="1"/>
  <c r="P289" i="2"/>
  <c r="Q289" i="2" s="1"/>
  <c r="P56" i="2"/>
  <c r="Q56" i="2" s="1"/>
  <c r="P41" i="2"/>
  <c r="Q41" i="2" s="1"/>
  <c r="P146" i="2"/>
  <c r="Q146" i="2" s="1"/>
  <c r="P274" i="2"/>
  <c r="Q274" i="2" s="1"/>
  <c r="R274" i="2" s="1"/>
  <c r="P116" i="2"/>
  <c r="Q116" i="2" s="1"/>
  <c r="P191" i="2"/>
  <c r="Q191" i="2"/>
  <c r="P288" i="2"/>
  <c r="Q288" i="2" s="1"/>
  <c r="R288" i="2" s="1"/>
  <c r="P139" i="2"/>
  <c r="Q139" i="2" s="1"/>
  <c r="P85" i="2"/>
  <c r="Q85" i="2" s="1"/>
  <c r="P88" i="2"/>
  <c r="Q88" i="2" s="1"/>
  <c r="P186" i="2"/>
  <c r="Q186" i="2" s="1"/>
  <c r="P241" i="2"/>
  <c r="Q241" i="2" s="1"/>
  <c r="R241" i="2" s="1"/>
  <c r="P47" i="2"/>
  <c r="Q47" i="2" s="1"/>
  <c r="P117" i="2"/>
  <c r="Q117" i="2" s="1"/>
  <c r="R117" i="2" s="1"/>
  <c r="P156" i="2"/>
  <c r="Q156" i="2" s="1"/>
  <c r="R156" i="2" s="1"/>
  <c r="P51" i="2"/>
  <c r="Q51" i="2" s="1"/>
  <c r="R51" i="2" s="1"/>
  <c r="P210" i="2"/>
  <c r="P137" i="2"/>
  <c r="Q137" i="2" s="1"/>
  <c r="P113" i="2"/>
  <c r="Q113" i="2" s="1"/>
  <c r="P112" i="2"/>
  <c r="Q112" i="2" s="1"/>
  <c r="R112" i="2" s="1"/>
  <c r="P126" i="2"/>
  <c r="Q126" i="2" s="1"/>
  <c r="R126" i="2" s="1"/>
  <c r="P267" i="2"/>
  <c r="Q267" i="2" s="1"/>
  <c r="P208" i="2"/>
  <c r="Q208" i="2" s="1"/>
  <c r="P213" i="2"/>
  <c r="Q213" i="2" s="1"/>
  <c r="R213" i="2" s="1"/>
  <c r="P107" i="2"/>
  <c r="Q107" i="2" s="1"/>
  <c r="R107" i="2" s="1"/>
  <c r="P14" i="2"/>
  <c r="Q14" i="2" s="1"/>
  <c r="R14" i="2" s="1"/>
  <c r="P111" i="2"/>
  <c r="Q111" i="2" s="1"/>
  <c r="R111" i="2" s="1"/>
  <c r="P22" i="2"/>
  <c r="Q22" i="2" s="1"/>
  <c r="P294" i="2"/>
  <c r="Q294" i="2" s="1"/>
  <c r="R294" i="2" s="1"/>
  <c r="P131" i="2"/>
  <c r="Q131" i="2" s="1"/>
  <c r="P136" i="2"/>
  <c r="Q136" i="2" s="1"/>
  <c r="R136" i="2" s="1"/>
  <c r="P172" i="2"/>
  <c r="Q172" i="2" s="1"/>
  <c r="P27" i="2"/>
  <c r="Q27" i="2" s="1"/>
  <c r="R27" i="2" s="1"/>
  <c r="P260" i="2"/>
  <c r="Q260" i="2" s="1"/>
  <c r="R260" i="2" s="1"/>
  <c r="P96" i="2"/>
  <c r="Q96" i="2" s="1"/>
  <c r="R96" i="2" s="1"/>
  <c r="P216" i="2"/>
  <c r="Q216" i="2" s="1"/>
  <c r="P28" i="2"/>
  <c r="Q28" i="2" s="1"/>
  <c r="R28" i="2" s="1"/>
  <c r="P102" i="2"/>
  <c r="P215" i="2"/>
  <c r="Q215" i="2" s="1"/>
  <c r="P43" i="2"/>
  <c r="Q43" i="2" s="1"/>
  <c r="R43" i="2" s="1"/>
  <c r="R287" i="2"/>
  <c r="R261" i="2"/>
  <c r="R180" i="2"/>
  <c r="R243" i="2"/>
  <c r="R280" i="2"/>
  <c r="R268" i="2"/>
  <c r="R89" i="2"/>
  <c r="R285" i="2"/>
  <c r="R31" i="2"/>
  <c r="R262" i="2"/>
  <c r="R226" i="2"/>
  <c r="R94" i="2"/>
  <c r="R69" i="2"/>
  <c r="R132" i="2"/>
  <c r="R34" i="2"/>
  <c r="R52" i="2"/>
  <c r="R152" i="2"/>
  <c r="L25" i="18"/>
  <c r="L24" i="18"/>
  <c r="L26" i="18" s="1"/>
  <c r="C2" i="22"/>
  <c r="C3" i="22"/>
  <c r="E32" i="18"/>
  <c r="R249" i="2"/>
  <c r="R270" i="2"/>
  <c r="Q82" i="2"/>
  <c r="R82" i="2" s="1"/>
  <c r="R128" i="2"/>
  <c r="Q78" i="2"/>
  <c r="R78" i="2" s="1"/>
  <c r="Q25" i="2"/>
  <c r="R138" i="2"/>
  <c r="R86" i="2"/>
  <c r="R161" i="2"/>
  <c r="R76" i="2"/>
  <c r="R20" i="2"/>
  <c r="R209" i="2"/>
  <c r="R135" i="2"/>
  <c r="R109" i="2"/>
  <c r="R64" i="2"/>
  <c r="R164" i="2"/>
  <c r="R234" i="2"/>
  <c r="R116" i="2"/>
  <c r="R195" i="2" l="1"/>
  <c r="R70" i="2"/>
  <c r="R154" i="2"/>
  <c r="R33" i="2"/>
  <c r="R148" i="2"/>
  <c r="R284" i="2"/>
  <c r="R235" i="2"/>
  <c r="R225" i="2"/>
  <c r="R278" i="2"/>
  <c r="R245" i="2"/>
  <c r="R188" i="2"/>
  <c r="R254" i="2"/>
  <c r="R204" i="2"/>
  <c r="B31" i="25"/>
  <c r="B35" i="25" s="1"/>
  <c r="B37" i="25" s="1"/>
  <c r="R214" i="2"/>
  <c r="R125" i="2"/>
  <c r="R130" i="2"/>
  <c r="R80" i="2"/>
  <c r="R45" i="2"/>
  <c r="R110" i="2"/>
  <c r="R99" i="2"/>
  <c r="R41" i="2"/>
  <c r="R90" i="2"/>
  <c r="R266" i="2"/>
  <c r="R58" i="2"/>
  <c r="R292" i="2"/>
  <c r="R73" i="2"/>
  <c r="R16" i="2"/>
  <c r="R263" i="2"/>
  <c r="R29" i="2"/>
  <c r="R273" i="2"/>
  <c r="R122" i="2"/>
  <c r="R187" i="2"/>
  <c r="Q256" i="2"/>
  <c r="R256" i="2" s="1"/>
  <c r="R269" i="2"/>
  <c r="R19" i="2"/>
  <c r="R71" i="2"/>
  <c r="R17" i="2"/>
  <c r="R202" i="2"/>
  <c r="R48" i="2"/>
  <c r="R129" i="2"/>
  <c r="R172" i="2"/>
  <c r="R257" i="2"/>
  <c r="R206" i="2"/>
  <c r="R182" i="2"/>
  <c r="R191" i="2"/>
  <c r="R211" i="2"/>
  <c r="R163" i="2"/>
  <c r="R81" i="2"/>
  <c r="R101" i="2"/>
  <c r="R40" i="2"/>
  <c r="R252" i="2"/>
  <c r="R175" i="2"/>
  <c r="R113" i="2"/>
  <c r="R228" i="2"/>
  <c r="R173" i="2"/>
  <c r="R271" i="2"/>
  <c r="R205" i="2"/>
  <c r="R267" i="2"/>
  <c r="R276" i="2"/>
  <c r="R50" i="2"/>
  <c r="R104" i="2"/>
  <c r="R149" i="2"/>
  <c r="R283" i="2"/>
  <c r="R25" i="2"/>
  <c r="R83" i="2"/>
  <c r="R232" i="2"/>
  <c r="R102" i="2"/>
  <c r="R63" i="2"/>
  <c r="R100" i="2"/>
  <c r="R207" i="2"/>
  <c r="R247" i="2"/>
  <c r="R216" i="2"/>
  <c r="R146" i="2"/>
  <c r="R259" i="2"/>
  <c r="R32" i="2"/>
  <c r="R30" i="2"/>
  <c r="R242" i="2"/>
  <c r="Q102" i="2"/>
  <c r="R62" i="2"/>
  <c r="B16" i="25"/>
  <c r="Q170" i="2"/>
  <c r="R170" i="2" s="1"/>
  <c r="Q183" i="2"/>
  <c r="R183" i="2"/>
  <c r="Q108" i="2"/>
  <c r="R108" i="2" s="1"/>
  <c r="Q93" i="2"/>
  <c r="R93" i="2" s="1"/>
  <c r="R121" i="2"/>
  <c r="R85" i="2"/>
  <c r="R231" i="2"/>
  <c r="R60" i="2"/>
  <c r="R22" i="2"/>
  <c r="R168" i="2"/>
  <c r="R275" i="2"/>
  <c r="Q210" i="2"/>
  <c r="R210" i="2" s="1"/>
  <c r="R88" i="2"/>
  <c r="R289" i="2"/>
  <c r="R162" i="2"/>
  <c r="Q118" i="2"/>
  <c r="R118" i="2" s="1"/>
  <c r="R143" i="2"/>
  <c r="R220" i="2"/>
  <c r="R49" i="2"/>
  <c r="Q178" i="2"/>
  <c r="R178" i="2" s="1"/>
  <c r="R282" i="2"/>
  <c r="R272" i="2"/>
  <c r="R253" i="2"/>
  <c r="Q13" i="2"/>
  <c r="R13" i="2" s="1"/>
  <c r="R61" i="2"/>
  <c r="R47" i="2"/>
  <c r="R150" i="2"/>
  <c r="R215" i="2"/>
  <c r="R131" i="2"/>
  <c r="R137" i="2"/>
  <c r="R139" i="2"/>
  <c r="R171" i="2"/>
  <c r="R68" i="2"/>
  <c r="Q286" i="2"/>
  <c r="R286" i="2" s="1"/>
  <c r="R157" i="2"/>
  <c r="Q174" i="2"/>
  <c r="R174" i="2"/>
  <c r="Q250" i="2"/>
  <c r="R250" i="2" s="1"/>
  <c r="R236" i="2"/>
  <c r="Q24" i="2"/>
  <c r="R24" i="2" s="1"/>
  <c r="R219" i="2"/>
  <c r="Q199" i="2"/>
  <c r="R199" i="2" s="1"/>
  <c r="R169" i="2"/>
  <c r="R293" i="2"/>
  <c r="R159" i="2"/>
  <c r="R56" i="2"/>
  <c r="R177" i="2"/>
  <c r="R208" i="2"/>
  <c r="R186" i="2"/>
  <c r="R181" i="2"/>
  <c r="Q279" i="2"/>
  <c r="R279" i="2" s="1"/>
  <c r="Q151" i="2"/>
  <c r="R151" i="2" s="1"/>
  <c r="Q15" i="2"/>
  <c r="R15" i="2" s="1"/>
  <c r="Q248" i="2"/>
  <c r="R248" i="2" s="1"/>
  <c r="Q124" i="2"/>
  <c r="R124" i="2" s="1"/>
  <c r="Q281" i="2"/>
  <c r="R281" i="2" s="1"/>
  <c r="Q57" i="2"/>
  <c r="R57" i="2" s="1"/>
  <c r="Q12" i="2"/>
  <c r="R12" i="2" s="1"/>
  <c r="B18" i="25" l="1"/>
  <c r="B39" i="25"/>
  <c r="B17" i="25"/>
  <c r="B19" i="25" s="1"/>
  <c r="B38" i="25"/>
  <c r="B40" i="25" l="1"/>
  <c r="B42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9" authorId="0" shapeId="0" xr:uid="{00000000-0006-0000-0100-000001000000}">
      <text>
        <r>
          <rPr>
            <sz val="9"/>
            <color indexed="81"/>
            <rFont val="Tahoma"/>
            <family val="2"/>
          </rPr>
          <t>Niveau de risque&gt;= 9 -&gt; 10%
Niveau de risque&gt;=7  -&gt;  8%
Niveau de risque&gt;=5  -&gt;  6%
Niveau de risque&gt;=3  -&gt;  4%
Niveau de risque = 2  -&gt;  2%</t>
        </r>
      </text>
    </comment>
    <comment ref="P1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S Base + Primes</t>
        </r>
      </text>
    </comment>
    <comment ref="R1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<sst xmlns="http://schemas.openxmlformats.org/spreadsheetml/2006/main" count="1578" uniqueCount="572">
  <si>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</si>
  <si>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</si>
  <si>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</si>
  <si>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</si>
  <si>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</si>
  <si>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</si>
  <si>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</si>
  <si>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</si>
  <si>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</si>
  <si>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</si>
  <si>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</si>
  <si>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</si>
  <si>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</si>
  <si>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</si>
  <si>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</si>
  <si>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</si>
  <si>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</si>
  <si>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</si>
  <si>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</si>
  <si>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</si>
  <si>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</si>
  <si>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</si>
  <si>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</si>
  <si>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</si>
  <si>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</si>
  <si>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</si>
  <si>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</si>
  <si>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</si>
  <si>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</si>
  <si>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</si>
  <si>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</si>
  <si>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</si>
  <si>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</si>
  <si>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</si>
  <si>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</si>
  <si>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</si>
  <si>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</si>
  <si>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</si>
  <si>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</si>
  <si>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</si>
  <si>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</si>
  <si>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</si>
  <si>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</si>
  <si>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</si>
  <si>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</si>
  <si>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</si>
  <si>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</si>
  <si>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</si>
  <si>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</si>
  <si>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</si>
  <si>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</si>
  <si>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</si>
  <si>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</si>
  <si>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</si>
  <si>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</si>
  <si>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</si>
  <si>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</si>
  <si>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</si>
  <si>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</si>
  <si>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</si>
  <si>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</si>
  <si>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</si>
  <si>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</si>
  <si>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</si>
  <si>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</si>
  <si>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</si>
  <si>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</si>
  <si>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</si>
  <si>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</si>
  <si>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</si>
  <si>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</si>
  <si>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</si>
  <si>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</si>
  <si>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</si>
  <si>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</si>
  <si>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</si>
  <si>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</si>
  <si>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</si>
  <si>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</si>
  <si>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</si>
  <si>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</si>
  <si>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</si>
  <si>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</si>
  <si>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</si>
  <si>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</si>
  <si>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</si>
  <si>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</si>
  <si>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</si>
  <si>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</si>
  <si>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</si>
  <si>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</si>
  <si>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</si>
  <si>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</si>
  <si>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</si>
  <si>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</si>
  <si>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</si>
  <si>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</si>
  <si>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</si>
  <si>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</si>
  <si>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</si>
  <si>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</si>
  <si>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</si>
  <si>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</si>
  <si>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</si>
  <si>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</si>
  <si>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</si>
  <si>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</si>
  <si>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</si>
  <si>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</si>
  <si>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</si>
  <si>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</si>
  <si>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</si>
  <si>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</si>
  <si>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</si>
  <si>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</si>
  <si>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</si>
  <si>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</si>
  <si>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</si>
  <si>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</si>
  <si>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</si>
  <si>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</si>
  <si>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</si>
  <si>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</si>
  <si>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</si>
  <si>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</si>
  <si>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</si>
  <si>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</si>
  <si>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</si>
  <si>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</si>
  <si>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</si>
  <si>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</si>
  <si>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</si>
  <si>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</si>
  <si>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</si>
  <si>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</si>
  <si>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</si>
  <si>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</si>
  <si>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</si>
  <si>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</si>
  <si>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</si>
  <si>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</si>
  <si>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</si>
  <si>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</si>
  <si>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</si>
  <si>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</si>
  <si>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</si>
  <si>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</si>
  <si>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</si>
  <si>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</si>
  <si>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</si>
  <si>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</si>
  <si>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</si>
  <si>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</si>
  <si>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</si>
  <si>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</si>
  <si>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</si>
  <si>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</si>
  <si>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</si>
  <si>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</si>
  <si>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</si>
  <si>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</si>
  <si>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</si>
  <si>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</si>
  <si>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</si>
  <si>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</si>
  <si>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</si>
  <si>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</si>
  <si>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</si>
  <si>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</si>
  <si>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</si>
  <si>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</si>
  <si>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</si>
  <si>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</si>
  <si>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</si>
  <si>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</si>
  <si>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</si>
  <si>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</si>
  <si>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</si>
  <si>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</si>
  <si>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</si>
  <si>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</si>
  <si>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</si>
  <si>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</si>
  <si>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</si>
  <si>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</si>
  <si>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</si>
  <si>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</si>
  <si>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</si>
  <si>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</si>
  <si>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</si>
  <si>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</si>
  <si>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</si>
  <si>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</si>
  <si>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</si>
  <si>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</si>
  <si>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</si>
  <si>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</si>
  <si>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</si>
  <si>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</si>
  <si>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</si>
  <si>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</si>
  <si>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</si>
  <si>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</si>
  <si>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</si>
  <si>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</si>
  <si>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</si>
  <si>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</si>
  <si>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</si>
  <si>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</si>
  <si>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</si>
  <si>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</si>
  <si>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</si>
  <si>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</si>
  <si>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</si>
  <si>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</si>
  <si>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</si>
  <si>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</si>
  <si>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</si>
  <si>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</si>
  <si>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</si>
  <si>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</si>
  <si>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</si>
  <si>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</si>
  <si>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</si>
  <si>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</si>
  <si>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</si>
  <si>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</si>
  <si>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</si>
  <si>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</si>
  <si>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</si>
  <si>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N°002 ABSCHEN</t>
  </si>
  <si>
    <t>N°003 ADAMO</t>
  </si>
  <si>
    <t>N°004 AGAPOF</t>
  </si>
  <si>
    <t>N°005 ALEMBERT</t>
  </si>
  <si>
    <t>N°006 AMARA</t>
  </si>
  <si>
    <t>N°007 AMELLAL</t>
  </si>
  <si>
    <t>N°008 AMELLAL</t>
  </si>
  <si>
    <t>N°009 AMELLAL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</si>
  <si>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</si>
  <si>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</si>
  <si>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</si>
  <si>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</si>
  <si>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</si>
  <si>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</si>
  <si>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</si>
  <si>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</si>
  <si>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</si>
  <si>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</si>
  <si>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</si>
  <si>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</si>
  <si>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</si>
  <si>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</si>
  <si>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</si>
  <si>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</si>
  <si>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</si>
  <si>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</si>
  <si>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</si>
  <si>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</si>
  <si>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N°030 BERTOLO</t>
  </si>
  <si>
    <t>N°031 BERTRAND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</si>
  <si>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</si>
  <si>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</si>
  <si>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</si>
  <si>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</si>
  <si>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</si>
  <si>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</si>
  <si>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</si>
  <si>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</si>
  <si>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N°040 BOUCHET</t>
  </si>
  <si>
    <t>N°041 BOUDART</t>
  </si>
  <si>
    <t>N°042 BOULLICAUD</t>
  </si>
  <si>
    <t>N°043 BOUN</t>
  </si>
  <si>
    <t>N°044 BOUSLAH</t>
  </si>
  <si>
    <t>N°045 BOUZCKAR</t>
  </si>
  <si>
    <t>N°046 BOVERO</t>
  </si>
  <si>
    <t>N°047 BRELEUR</t>
  </si>
  <si>
    <t>N°048 BRON</t>
  </si>
  <si>
    <t>N°049 BRUNET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</si>
  <si>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</si>
  <si>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</si>
  <si>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</si>
  <si>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</si>
  <si>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</si>
  <si>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</si>
  <si>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</si>
  <si>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</si>
  <si>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</si>
  <si>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</si>
  <si>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</si>
  <si>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</si>
  <si>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</si>
  <si>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</si>
  <si>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</si>
  <si>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</si>
  <si>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</si>
  <si>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</si>
  <si>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</si>
  <si>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</si>
  <si>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</si>
  <si>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</si>
  <si>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</si>
  <si>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</si>
  <si>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</si>
  <si>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</si>
  <si>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</si>
  <si>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</si>
  <si>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</si>
  <si>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</si>
  <si>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</si>
  <si>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</si>
  <si>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</si>
  <si>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</si>
  <si>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</si>
  <si>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</si>
  <si>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</si>
  <si>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</si>
  <si>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</si>
  <si>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</si>
  <si>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</si>
  <si>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</si>
  <si>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</si>
  <si>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</si>
  <si>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</si>
  <si>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</si>
  <si>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</si>
  <si>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</si>
  <si>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</si>
  <si>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</si>
  <si>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N°100 FABRE</t>
  </si>
  <si>
    <t>N°101 FALZON</t>
  </si>
  <si>
    <t>N°102 FARIDI</t>
  </si>
  <si>
    <t>N°103 FAUCHEUX</t>
  </si>
  <si>
    <t>N°104 FAUQUIER</t>
  </si>
  <si>
    <t>N°105 FAURE</t>
  </si>
  <si>
    <t>N°106 FAVRE</t>
  </si>
  <si>
    <t>N°107 FEDON</t>
  </si>
  <si>
    <t>N°108 FERNANDEZ</t>
  </si>
  <si>
    <t>N°109 FERNANDEZ</t>
  </si>
  <si>
    <t>N°110 FERRAND</t>
  </si>
  <si>
    <t>N°111 FILLEAU</t>
  </si>
  <si>
    <t>N°112 FITOUSSI</t>
  </si>
  <si>
    <t>N°113 FOURNOL</t>
  </si>
  <si>
    <t>N°114 FRANÇOIS</t>
  </si>
  <si>
    <t>N°115 FRENOIS</t>
  </si>
  <si>
    <t>N°116 FRETTE</t>
  </si>
  <si>
    <t>N°117 FRISA</t>
  </si>
  <si>
    <t>N°118 GARCIA</t>
  </si>
  <si>
    <t>N°119 GEIL</t>
  </si>
  <si>
    <t>N°120 GENTIL</t>
  </si>
  <si>
    <t>N°121 GEORGET</t>
  </si>
  <si>
    <t>N°122 GHAFFAR</t>
  </si>
  <si>
    <t>N°123 GHIBAUDO</t>
  </si>
  <si>
    <t>N°124 GILLINGHAM</t>
  </si>
  <si>
    <t>N°125 GIRARD</t>
  </si>
  <si>
    <t>N°126 GIRAUDO</t>
  </si>
  <si>
    <t>N°127 GIRON</t>
  </si>
  <si>
    <t>N°128 GLYNATSIS</t>
  </si>
  <si>
    <t>N°129 GONDOUIN</t>
  </si>
  <si>
    <t>N°130 GORZINSKY</t>
  </si>
  <si>
    <t>N°131 GOUILLON</t>
  </si>
  <si>
    <t>N°132 GOYER</t>
  </si>
  <si>
    <t>N°133 GRAIN</t>
  </si>
  <si>
    <t>N°134 GUELT</t>
  </si>
  <si>
    <t>N°135 GUILLE</t>
  </si>
  <si>
    <t>N°136 GUITTON</t>
  </si>
  <si>
    <t>N°137 GUTFREUND</t>
  </si>
  <si>
    <t>N°138 GUYOT</t>
  </si>
  <si>
    <t>N°139 HABRANT</t>
  </si>
  <si>
    <t>N°140 HARAULT</t>
  </si>
  <si>
    <t>N°141 HERCLICH</t>
  </si>
  <si>
    <t>N°142 HERMANT</t>
  </si>
  <si>
    <t>N°143 HERSELIN</t>
  </si>
  <si>
    <t>N°144 HEURAUX</t>
  </si>
  <si>
    <t>N°145 HUSETOWSKI</t>
  </si>
  <si>
    <t>N°146 ILARDO</t>
  </si>
  <si>
    <t>N°147 IMMEUBLE</t>
  </si>
  <si>
    <t>N°148 JOLIBOIS</t>
  </si>
  <si>
    <t>N°149 JOLY</t>
  </si>
  <si>
    <t>N°150 JUDITH</t>
  </si>
  <si>
    <t>N°151 KAC</t>
  </si>
  <si>
    <t>N°152 KARSENTY</t>
  </si>
  <si>
    <t>N°153 KILBURG</t>
  </si>
  <si>
    <t>N°154 KONGOLO</t>
  </si>
  <si>
    <t>N°155 KRIEF</t>
  </si>
  <si>
    <t>N°156 KTORZA</t>
  </si>
  <si>
    <t>N°157 LACHAUSSÉE</t>
  </si>
  <si>
    <t>N°158 LACIRE</t>
  </si>
  <si>
    <t>N°159 LADD</t>
  </si>
  <si>
    <t>N°160 LAIGUILLON</t>
  </si>
  <si>
    <t>N°161 LAM</t>
  </si>
  <si>
    <t>N°162 LAMBERT</t>
  </si>
  <si>
    <t>N°163 LANLO</t>
  </si>
  <si>
    <t>N°164 LAUB</t>
  </si>
  <si>
    <t>N°165 LE BARBANCHON</t>
  </si>
  <si>
    <t>N°166 LE HYARIC</t>
  </si>
  <si>
    <t>N°167 LE LOCH</t>
  </si>
  <si>
    <t>N°168 LE PREVOST</t>
  </si>
  <si>
    <t>N°169 LEBAS</t>
  </si>
  <si>
    <t>N°170 LEBRETON</t>
  </si>
  <si>
    <t>N°171 LEDOUX</t>
  </si>
  <si>
    <t>N°172 LEE</t>
  </si>
  <si>
    <t>N°173 LEFORT</t>
  </si>
  <si>
    <t>N°174 LEGRAND</t>
  </si>
  <si>
    <t>N°175 LEKA</t>
  </si>
  <si>
    <t>N°176 LEMAIRE</t>
  </si>
  <si>
    <t>N°177 LEMARIÉ</t>
  </si>
  <si>
    <t>N°178 LÉVY</t>
  </si>
  <si>
    <t>N°179 LOBJOY</t>
  </si>
  <si>
    <t>N°180 LOUAPRE</t>
  </si>
  <si>
    <t>N°181 LY</t>
  </si>
  <si>
    <t>N°182 MARECHAL</t>
  </si>
  <si>
    <t>N°183 MARINIER</t>
  </si>
  <si>
    <t>N°184 MARINIER</t>
  </si>
  <si>
    <t>N°185 MARQUEZ</t>
  </si>
  <si>
    <t>N°186 MARTAUD</t>
  </si>
  <si>
    <t>N°187 MARTEL</t>
  </si>
  <si>
    <t>N°188 MARTI</t>
  </si>
  <si>
    <t>N°189 MARTIN</t>
  </si>
  <si>
    <t>N°190 MARTIN</t>
  </si>
  <si>
    <t>N°191 MARTIN</t>
  </si>
  <si>
    <t>N°192 MARTIN</t>
  </si>
  <si>
    <t>N°193 MECHARD</t>
  </si>
  <si>
    <t>N°194 MERCIER</t>
  </si>
  <si>
    <t>N°195 MERLAUD</t>
  </si>
  <si>
    <t>N°196 MESROBIAN</t>
  </si>
  <si>
    <t>N°197 MIANET</t>
  </si>
  <si>
    <t>N°198 MIANET</t>
  </si>
  <si>
    <t>N°199 MICELI</t>
  </si>
  <si>
    <t>N°200 MILLET</t>
  </si>
  <si>
    <t>N°201 MOINARD</t>
  </si>
  <si>
    <t>N°202 MOITA</t>
  </si>
  <si>
    <t>N°203 MONTFORT</t>
  </si>
  <si>
    <t>N°204 NAIMI</t>
  </si>
  <si>
    <t>N°205 NICOLLE</t>
  </si>
  <si>
    <t>N°206 OBEL</t>
  </si>
  <si>
    <t>N°207 OCLOO</t>
  </si>
  <si>
    <t>N°208 ONG</t>
  </si>
  <si>
    <t>N°209 PARINET</t>
  </si>
  <si>
    <t>N°210 PARTOUCHE</t>
  </si>
  <si>
    <t>N°211 PAVARD</t>
  </si>
  <si>
    <t>N°212 PEDRO</t>
  </si>
  <si>
    <t>N°213 PENALVA</t>
  </si>
  <si>
    <t>N°214 PERFETTO</t>
  </si>
  <si>
    <t>N°215 PERRUCHON</t>
  </si>
  <si>
    <t>N°216 PESNOT</t>
  </si>
  <si>
    <t>N°217 PIDERIT</t>
  </si>
  <si>
    <t>N°218 POINSOT</t>
  </si>
  <si>
    <t>N°219 POISSON</t>
  </si>
  <si>
    <t>N°220 PONTALIER</t>
  </si>
  <si>
    <t>N°221 POTRIQUET</t>
  </si>
  <si>
    <t>N°222 POUYADOU</t>
  </si>
  <si>
    <t>N°223 PUAULT</t>
  </si>
  <si>
    <t>N°224 QUINTIN</t>
  </si>
  <si>
    <t>N°225 RAGEUL</t>
  </si>
  <si>
    <t>N°226 RAMBEAUD</t>
  </si>
  <si>
    <t>N°227 RAMOND</t>
  </si>
  <si>
    <t>N°228 RAMOS</t>
  </si>
  <si>
    <t>N°229 REBY-FAYARD</t>
  </si>
  <si>
    <t>N°230 REMUND</t>
  </si>
  <si>
    <t>N°231 RENIER</t>
  </si>
  <si>
    <t>N°232 REVERDITO</t>
  </si>
  <si>
    <t>N°233 RIDEAU</t>
  </si>
  <si>
    <t>N°234 RIEGERT</t>
  </si>
  <si>
    <t>N°235 RIESI</t>
  </si>
  <si>
    <t>N°236 ROBERT</t>
  </si>
  <si>
    <t>N°237 ROBERT</t>
  </si>
  <si>
    <t>N°238 RODIER</t>
  </si>
  <si>
    <t>N°239 ROGUET</t>
  </si>
  <si>
    <t>N°240 ROLLAIS-LARROUSSE</t>
  </si>
  <si>
    <t>N°241 ROLLAND</t>
  </si>
  <si>
    <t>N°242 ROSAR</t>
  </si>
  <si>
    <t>N°243 ROSSO</t>
  </si>
  <si>
    <t>N°244 ROTENBERG</t>
  </si>
  <si>
    <t>N°245 ROULET</t>
  </si>
  <si>
    <t>N°246 SAADA</t>
  </si>
  <si>
    <t>N°247 SACCHET</t>
  </si>
  <si>
    <t>N°248 SAILLANT</t>
  </si>
  <si>
    <t>N°249 SAPIENCE</t>
  </si>
  <si>
    <t>N°250 SARFATI</t>
  </si>
  <si>
    <t>N°251 SAYAVONG</t>
  </si>
  <si>
    <t>N°252 SCHUSTER</t>
  </si>
  <si>
    <t>N°253 SCOTTI</t>
  </si>
  <si>
    <t>N°254 SENG</t>
  </si>
  <si>
    <t>N°255 SENILLE</t>
  </si>
  <si>
    <t>N°256 SENTEX</t>
  </si>
  <si>
    <t>N°257 SINSEAU</t>
  </si>
  <si>
    <t>N°258 SOK</t>
  </si>
  <si>
    <t>N°259 SONG</t>
  </si>
  <si>
    <t>N°260 STOEFFLER</t>
  </si>
  <si>
    <t>N°261 SUON</t>
  </si>
  <si>
    <t>N°262 SURENA</t>
  </si>
  <si>
    <t>N°263 TAIEB</t>
  </si>
  <si>
    <t>N°264 TAMBURRINI</t>
  </si>
  <si>
    <t>N°265 TAN</t>
  </si>
  <si>
    <t>N°266 TAN</t>
  </si>
  <si>
    <t>N°267 TANG</t>
  </si>
  <si>
    <t>N°268 TARDIF</t>
  </si>
  <si>
    <t>N°269 THAO</t>
  </si>
  <si>
    <t>N°270 THIAM</t>
  </si>
  <si>
    <t>N°271 THOQUENNE</t>
  </si>
  <si>
    <t>N°272 UNG</t>
  </si>
  <si>
    <t>N°273 UNG</t>
  </si>
  <si>
    <t>N°274 VANNAXAY</t>
  </si>
  <si>
    <t>N°275 VASSEUR</t>
  </si>
  <si>
    <t>N°276 VIAND</t>
  </si>
  <si>
    <t>N°277 VIDON</t>
  </si>
  <si>
    <t>N°278 VINET</t>
  </si>
  <si>
    <t>N°279 ZANOTI</t>
  </si>
  <si>
    <t>N°280 ZAOUI</t>
  </si>
  <si>
    <t>N°281 ZENOU</t>
  </si>
  <si>
    <t>N°282 ZHOU</t>
  </si>
  <si>
    <t>N°283 ZIHOUNE</t>
  </si>
  <si>
    <t>N°284 ZOUC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</si>
  <si>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</si>
  <si>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</si>
  <si>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</si>
  <si>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</si>
  <si>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</si>
  <si>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</si>
  <si>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</si>
  <si>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</si>
  <si>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</si>
  <si>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</si>
  <si>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</si>
  <si>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</si>
  <si>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</si>
  <si>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</si>
  <si>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</si>
  <si>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</si>
  <si>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</si>
  <si>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</si>
  <si>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</si>
  <si>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</si>
  <si>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</si>
  <si>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</si>
  <si>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</si>
  <si>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</si>
  <si>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</si>
  <si>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</si>
  <si>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</si>
  <si>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</si>
  <si>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</si>
  <si>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</si>
  <si>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</si>
  <si>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N°001 ABENHAIM</t>
  </si>
  <si>
    <t>02/07/1651</t>
  </si>
  <si>
    <t xml:space="preserve"> 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</si>
  <si>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</si>
  <si>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</si>
  <si>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</si>
  <si>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</si>
  <si>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</si>
  <si>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</si>
  <si>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</si>
  <si>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</si>
  <si>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</si>
  <si>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</si>
  <si>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</si>
  <si>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</si>
  <si>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</si>
  <si>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</si>
  <si>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</si>
  <si>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</si>
  <si>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</si>
  <si>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</si>
  <si>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</si>
  <si>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</si>
  <si>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</si>
  <si>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</si>
  <si>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</si>
  <si>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Prime de risque</t>
  </si>
  <si>
    <t>PRIME DE  RISQUE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</si>
</sst>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.00\ _F_-;\-* #,##0.00\ _F_-;_-* &quot;-&quot;??\ _F_-;_-@_-"/>
  </numFmts>
  <fonts count="2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MS Sans Serif"/>
      <family val="2"/>
    </font>
  </fonts>
  <fills count="18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8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0" borderId="0" xfId="0" applyFont="1" applyFill="1" applyAlignment="1">
      <alignment horizontal="center" vertical="top" wrapText="1"/>
    </xf>
    <xf numFmtId="0" fontId="10" fillId="5" borderId="3" xfId="0" applyFont="1" applyFill="1" applyBorder="1"/>
    <xf numFmtId="0" fontId="0" fillId="6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5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7" borderId="3" xfId="0" applyFill="1" applyBorder="1"/>
    <xf numFmtId="1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12" xfId="0" applyBorder="1"/>
    <xf numFmtId="0" fontId="0" fillId="0" borderId="0" xfId="0" applyAlignment="1"/>
    <xf numFmtId="0" fontId="12" fillId="8" borderId="13" xfId="6" applyNumberFormat="1" applyFont="1" applyFill="1" applyBorder="1" applyAlignment="1"/>
    <xf numFmtId="0" fontId="12" fillId="8" borderId="13" xfId="0" applyNumberFormat="1" applyFont="1" applyFill="1" applyBorder="1" applyAlignment="1"/>
    <xf numFmtId="0" fontId="12" fillId="8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9" borderId="13" xfId="6" applyNumberFormat="1" applyFont="1" applyFill="1" applyBorder="1" applyAlignment="1"/>
    <xf numFmtId="0" fontId="16" fillId="9" borderId="13" xfId="7" applyNumberFormat="1" applyFill="1" applyBorder="1" applyAlignment="1"/>
    <xf numFmtId="0" fontId="4" fillId="9" borderId="14" xfId="0" applyNumberFormat="1" applyFont="1" applyFill="1" applyBorder="1" applyAlignment="1"/>
    <xf numFmtId="0" fontId="13" fillId="9" borderId="14" xfId="0" applyNumberFormat="1" applyFont="1" applyFill="1" applyBorder="1" applyAlignment="1"/>
    <xf numFmtId="0" fontId="0" fillId="0" borderId="0" xfId="0" applyNumberFormat="1" applyAlignment="1"/>
    <xf numFmtId="0" fontId="5" fillId="9" borderId="13" xfId="0" applyNumberFormat="1" applyFont="1" applyFill="1" applyBorder="1" applyAlignment="1"/>
    <xf numFmtId="0" fontId="6" fillId="9" borderId="13" xfId="6" applyNumberFormat="1" applyFont="1" applyFill="1" applyBorder="1" applyAlignment="1"/>
    <xf numFmtId="0" fontId="6" fillId="9" borderId="14" xfId="0" applyNumberFormat="1" applyFont="1" applyFill="1" applyBorder="1" applyAlignment="1"/>
    <xf numFmtId="0" fontId="13" fillId="7" borderId="14" xfId="0" applyNumberFormat="1" applyFont="1" applyFill="1" applyBorder="1" applyAlignment="1"/>
    <xf numFmtId="0" fontId="14" fillId="9" borderId="13" xfId="7" applyNumberFormat="1" applyFont="1" applyFill="1" applyBorder="1" applyAlignment="1"/>
    <xf numFmtId="10" fontId="0" fillId="0" borderId="0" xfId="0" applyNumberFormat="1" applyAlignment="1"/>
    <xf numFmtId="0" fontId="4" fillId="9" borderId="13" xfId="0" applyNumberFormat="1" applyFont="1" applyFill="1" applyBorder="1" applyAlignment="1"/>
    <xf numFmtId="0" fontId="15" fillId="9" borderId="14" xfId="0" applyFont="1" applyFill="1" applyBorder="1" applyAlignment="1"/>
    <xf numFmtId="9" fontId="16" fillId="0" borderId="0" xfId="7" applyAlignment="1"/>
    <xf numFmtId="0" fontId="17" fillId="6" borderId="13" xfId="0" applyFont="1" applyFill="1" applyBorder="1" applyAlignment="1"/>
    <xf numFmtId="0" fontId="18" fillId="6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0" fillId="0" borderId="0" xfId="0" applyNumberFormat="1"/>
    <xf numFmtId="165" fontId="0" fillId="0" borderId="0" xfId="0" applyNumberFormat="1" applyAlignment="1"/>
    <xf numFmtId="0" fontId="10" fillId="9" borderId="0" xfId="0" applyFont="1" applyFill="1"/>
    <xf numFmtId="0" fontId="1" fillId="9" borderId="0" xfId="0" applyFont="1" applyFill="1"/>
    <xf numFmtId="0" fontId="0" fillId="9" borderId="0" xfId="0" applyFill="1"/>
    <xf numFmtId="0" fontId="0" fillId="9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12" borderId="3" xfId="0" applyFill="1" applyBorder="1"/>
    <xf numFmtId="0" fontId="1" fillId="0" borderId="0" xfId="0" applyFont="1" applyFill="1"/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4" borderId="32" xfId="10" applyFill="1" applyBorder="1" applyAlignment="1">
      <alignment vertical="center"/>
    </xf>
    <xf numFmtId="0" fontId="1" fillId="14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4" borderId="0" xfId="10" applyFill="1" applyBorder="1" applyAlignment="1">
      <alignment vertical="center"/>
    </xf>
    <xf numFmtId="0" fontId="1" fillId="14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4" borderId="43" xfId="10" applyFill="1" applyBorder="1" applyAlignment="1">
      <alignment vertical="center"/>
    </xf>
    <xf numFmtId="0" fontId="1" fillId="14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13" borderId="0" xfId="0" applyFill="1" applyBorder="1" applyAlignment="1">
      <alignment vertical="center"/>
    </xf>
    <xf numFmtId="0" fontId="0" fillId="4" borderId="0" xfId="0" applyFill="1" applyBorder="1"/>
    <xf numFmtId="0" fontId="10" fillId="11" borderId="3" xfId="0" applyFont="1" applyFill="1" applyBorder="1" applyAlignment="1">
      <alignment horizontal="center" vertical="center" wrapText="1"/>
    </xf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0" fillId="10" borderId="9" xfId="0" applyFont="1" applyFill="1" applyBorder="1" applyAlignment="1">
      <alignment horizontal="center"/>
    </xf>
    <xf numFmtId="0" fontId="10" fillId="10" borderId="6" xfId="0" applyFont="1" applyFill="1" applyBorder="1" applyAlignment="1">
      <alignment horizontal="center"/>
    </xf>
    <xf numFmtId="0" fontId="10" fillId="10" borderId="4" xfId="0" applyFont="1" applyFill="1" applyBorder="1" applyAlignment="1">
      <alignment horizontal="center"/>
    </xf>
    <xf numFmtId="0" fontId="10" fillId="10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5" borderId="9" xfId="0" applyFont="1" applyFill="1" applyBorder="1" applyAlignment="1">
      <alignment horizontal="center"/>
    </xf>
    <xf numFmtId="0" fontId="10" fillId="5" borderId="6" xfId="0" applyFont="1" applyFill="1" applyBorder="1" applyAlignment="1">
      <alignment horizontal="center"/>
    </xf>
    <xf numFmtId="0" fontId="0" fillId="15" borderId="3" xfId="0" applyFill="1" applyBorder="1" applyAlignment="1">
      <alignment vertical="center"/>
    </xf>
    <xf numFmtId="0" fontId="0" fillId="16" borderId="3" xfId="0" applyFill="1" applyBorder="1" applyAlignment="1">
      <alignment vertical="center"/>
    </xf>
    <xf numFmtId="0" fontId="0" fillId="16" borderId="3" xfId="0" applyFill="1" applyBorder="1"/>
    <xf numFmtId="0" fontId="0" fillId="15" borderId="3" xfId="0" applyFill="1" applyBorder="1"/>
    <xf numFmtId="0" fontId="1" fillId="15" borderId="3" xfId="0" applyFont="1" applyFill="1" applyBorder="1"/>
    <xf numFmtId="0" fontId="1" fillId="17" borderId="16" xfId="0" applyFont="1" applyFill="1" applyBorder="1" applyAlignment="1">
      <alignment vertical="center"/>
    </xf>
    <xf numFmtId="0" fontId="1" fillId="17" borderId="11" xfId="0" applyFont="1" applyFill="1" applyBorder="1" applyAlignment="1">
      <alignment vertical="center"/>
    </xf>
    <xf numFmtId="0" fontId="0" fillId="17" borderId="16" xfId="0" applyFill="1" applyBorder="1" applyAlignment="1">
      <alignment horizontal="center" vertical="center"/>
    </xf>
    <xf numFmtId="0" fontId="0" fillId="17" borderId="11" xfId="0" applyFill="1" applyBorder="1" applyAlignment="1">
      <alignment horizontal="center" vertical="center"/>
    </xf>
    <xf numFmtId="0" fontId="1" fillId="17" borderId="16" xfId="0" applyFont="1" applyFill="1" applyBorder="1" applyAlignment="1">
      <alignment horizontal="center" vertical="center"/>
    </xf>
    <xf numFmtId="0" fontId="0" fillId="17" borderId="3" xfId="0" applyFill="1" applyBorder="1" applyAlignment="1">
      <alignment horizontal="center" vertical="center"/>
    </xf>
    <xf numFmtId="0" fontId="0" fillId="17" borderId="3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4" fontId="0" fillId="15" borderId="3" xfId="0" applyNumberFormat="1" applyFill="1" applyBorder="1" applyAlignment="1">
      <alignment vertical="center"/>
    </xf>
    <xf numFmtId="165" fontId="0" fillId="15" borderId="3" xfId="0" applyNumberFormat="1" applyFill="1" applyBorder="1" applyAlignment="1">
      <alignment horizontal="center" vertical="center"/>
    </xf>
    <xf numFmtId="14" fontId="0" fillId="9" borderId="0" xfId="0" applyNumberFormat="1" applyFill="1" applyAlignment="1">
      <alignment vertical="center"/>
    </xf>
    <xf numFmtId="0" fontId="0" fillId="17" borderId="10" xfId="0" applyFill="1" applyBorder="1" applyAlignment="1">
      <alignment horizontal="center" vertical="center"/>
    </xf>
    <xf numFmtId="165" fontId="0" fillId="9" borderId="0" xfId="0" applyNumberFormat="1" applyFill="1" applyAlignment="1">
      <alignment horizontal="center" vertical="center"/>
    </xf>
    <xf numFmtId="0" fontId="0" fillId="15" borderId="15" xfId="0" applyFill="1" applyBorder="1" applyAlignment="1">
      <alignment vertical="center"/>
    </xf>
    <xf numFmtId="0" fontId="0" fillId="17" borderId="3" xfId="0" applyFill="1" applyBorder="1" applyAlignment="1">
      <alignment horizontal="right" vertical="center" indent="1"/>
    </xf>
    <xf numFmtId="165" fontId="0" fillId="15" borderId="15" xfId="0" applyNumberFormat="1" applyFill="1" applyBorder="1" applyAlignment="1">
      <alignment vertical="center"/>
    </xf>
    <xf numFmtId="0" fontId="0" fillId="17" borderId="15" xfId="0" applyFill="1" applyBorder="1" applyAlignment="1">
      <alignment horizontal="center" vertical="center" wrapText="1"/>
    </xf>
    <xf numFmtId="0" fontId="0" fillId="17" borderId="3" xfId="0" applyFill="1" applyBorder="1" applyAlignment="1">
      <alignment horizontal="center" vertical="center" wrapText="1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9"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52"/>
      </font>
    </dxf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52"/>
      </font>
    </dxf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12" t="s">
        <v>228</v>
      </c>
      <c r="I10" s="113"/>
      <c r="J10" s="113"/>
      <c r="K10" s="114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E65537"/>
  <sheetViews>
    <sheetView tabSelected="1" topLeftCell="I7" zoomScale="110" zoomScaleNormal="110" workbookViewId="0">
      <selection activeCell="M12" sqref="M12"/>
    </sheetView>
  </sheetViews>
  <sheetFormatPr baseColWidth="10" defaultRowHeight="12.75" x14ac:dyDescent="0.2"/>
  <cols>
    <col min="1" max="1" width="22.42578125" style="24" customWidth="1"/>
    <col min="2" max="2" width="12.7109375" style="24" bestFit="1" customWidth="1"/>
    <col min="3" max="3" width="9.42578125" customWidth="1"/>
    <col min="4" max="4" width="11" customWidth="1"/>
    <col min="5" max="5" width="9.85546875" customWidth="1"/>
    <col min="6" max="6" width="9.42578125" bestFit="1" customWidth="1"/>
    <col min="7" max="7" width="10.7109375" customWidth="1"/>
    <col min="8" max="8" width="12.42578125" bestFit="1" customWidth="1"/>
    <col min="9" max="9" width="10.7109375" style="55" bestFit="1" customWidth="1"/>
    <col min="10" max="10" width="12" style="55" customWidth="1"/>
    <col min="11" max="11" width="10.7109375" bestFit="1" customWidth="1"/>
    <col min="12" max="12" width="11.5703125" customWidth="1"/>
    <col min="13" max="13" width="28" customWidth="1"/>
    <col min="15" max="15" width="12.28515625" bestFit="1" customWidth="1"/>
    <col min="31" max="31" width="5.5703125" customWidth="1"/>
  </cols>
  <sheetData>
    <row r="1" spans="1:31" ht="23.25" customHeight="1" thickBot="1" x14ac:dyDescent="0.25">
      <c r="A1" s="57"/>
      <c r="B1" s="58"/>
      <c r="C1" s="58"/>
      <c r="D1" s="128" t="s">
        <v>17</v>
      </c>
      <c r="E1" s="129" t="s">
        <v>547</v>
      </c>
      <c r="F1" s="130" t="s">
        <v>17</v>
      </c>
      <c r="G1" s="131"/>
      <c r="H1" s="132" t="s">
        <v>18</v>
      </c>
      <c r="I1" s="131"/>
      <c r="J1" s="59"/>
      <c r="K1" s="25"/>
      <c r="L1" s="61" t="s">
        <v>15</v>
      </c>
      <c r="M1" s="62" t="s">
        <v>16</v>
      </c>
      <c r="N1" s="62" t="s">
        <v>529</v>
      </c>
      <c r="O1" s="62" t="s">
        <v>531</v>
      </c>
      <c r="P1" s="62" t="s">
        <v>530</v>
      </c>
      <c r="Q1" s="62" t="s">
        <v>17</v>
      </c>
      <c r="R1" s="62" t="s">
        <v>18</v>
      </c>
      <c r="S1" s="62" t="s">
        <v>533</v>
      </c>
      <c r="T1" s="62" t="s">
        <v>527</v>
      </c>
      <c r="U1" s="62" t="s">
        <v>528</v>
      </c>
      <c r="V1" s="62" t="s">
        <v>543</v>
      </c>
      <c r="W1" s="62" t="s">
        <v>526</v>
      </c>
      <c r="X1" s="62" t="s">
        <v>534</v>
      </c>
      <c r="Y1" s="62" t="s">
        <v>535</v>
      </c>
      <c r="Z1" s="62" t="s">
        <v>536</v>
      </c>
      <c r="AA1" s="62" t="s">
        <v>524</v>
      </c>
      <c r="AB1" s="62" t="s">
        <v>523</v>
      </c>
      <c r="AC1" s="62" t="s">
        <v>525</v>
      </c>
      <c r="AD1" s="63" t="s">
        <v>537</v>
      </c>
      <c r="AE1" s="59"/>
    </row>
    <row r="2" spans="1:31" ht="23.25" customHeight="1" x14ac:dyDescent="0.2">
      <c r="A2" s="133" t="s">
        <v>12</v>
      </c>
      <c r="B2" s="134" t="s">
        <v>13</v>
      </c>
      <c r="C2" s="134"/>
      <c r="D2" s="123"/>
      <c r="E2" s="123"/>
      <c r="F2" s="135"/>
      <c r="G2" s="135"/>
      <c r="H2" s="136"/>
      <c r="I2" s="137"/>
      <c r="J2" s="59"/>
      <c r="K2" s="123"/>
      <c r="L2" s="126"/>
      <c r="M2" s="127"/>
      <c r="N2" s="127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65"/>
      <c r="AE2" s="59"/>
    </row>
    <row r="3" spans="1:31" ht="23.25" customHeight="1" x14ac:dyDescent="0.2">
      <c r="A3" s="138">
        <f ca="1">TODAY()</f>
        <v>43922</v>
      </c>
      <c r="B3" s="134" t="s">
        <v>14</v>
      </c>
      <c r="C3" s="134"/>
      <c r="D3" s="123"/>
      <c r="E3" s="123"/>
      <c r="F3" s="139"/>
      <c r="G3" s="139"/>
      <c r="H3" s="139"/>
      <c r="I3" s="139"/>
      <c r="J3" s="59"/>
      <c r="K3" s="124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4"/>
      <c r="AE3" s="59"/>
    </row>
    <row r="4" spans="1:31" ht="23.25" customHeight="1" x14ac:dyDescent="0.2">
      <c r="A4" s="140"/>
      <c r="B4" s="130"/>
      <c r="C4" s="131"/>
      <c r="D4" s="141" t="s">
        <v>539</v>
      </c>
      <c r="E4" s="141"/>
      <c r="F4" s="131"/>
      <c r="G4" s="142"/>
      <c r="H4" s="142"/>
      <c r="I4" s="59"/>
      <c r="J4" s="59"/>
      <c r="K4" s="109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59"/>
    </row>
    <row r="5" spans="1:31" ht="23.25" customHeight="1" x14ac:dyDescent="0.2">
      <c r="A5" s="140"/>
      <c r="B5" s="130" t="s">
        <v>538</v>
      </c>
      <c r="C5" s="131"/>
      <c r="D5" s="143"/>
      <c r="E5" s="139"/>
      <c r="F5" s="139"/>
      <c r="G5" s="142"/>
      <c r="H5" s="142"/>
      <c r="I5" s="59"/>
      <c r="J5" s="6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</row>
    <row r="6" spans="1:31" ht="30.75" customHeight="1" x14ac:dyDescent="0.2">
      <c r="A6" s="144" t="s">
        <v>540</v>
      </c>
      <c r="B6" s="145">
        <f>AVERAGE(P10:P294)</f>
        <v>2500.5016961130746</v>
      </c>
      <c r="C6" s="146" t="s">
        <v>532</v>
      </c>
      <c r="D6" s="143"/>
      <c r="E6" s="59"/>
      <c r="F6" s="59"/>
      <c r="G6" s="59"/>
      <c r="H6" s="59"/>
      <c r="I6" s="59"/>
      <c r="J6" s="60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</row>
    <row r="7" spans="1:31" ht="23.25" customHeight="1" x14ac:dyDescent="0.2">
      <c r="A7" s="144" t="s">
        <v>541</v>
      </c>
      <c r="B7" s="145">
        <f>MAX(P10:P294)</f>
        <v>4982.3279999999995</v>
      </c>
      <c r="C7" s="147"/>
      <c r="D7" s="123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</row>
    <row r="8" spans="1:31" ht="23.25" customHeight="1" x14ac:dyDescent="0.2">
      <c r="A8" s="144" t="s">
        <v>542</v>
      </c>
      <c r="B8" s="145">
        <f>MIN(P10:P294)</f>
        <v>1202.172</v>
      </c>
      <c r="C8" s="59"/>
      <c r="D8" s="59"/>
      <c r="E8" s="59"/>
      <c r="F8" s="59"/>
      <c r="G8" s="59"/>
      <c r="H8" s="59"/>
      <c r="I8" s="59"/>
      <c r="J8" s="59"/>
      <c r="K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</row>
    <row r="9" spans="1:31" ht="23.25" customHeight="1" x14ac:dyDescent="0.2">
      <c r="A9" s="59"/>
      <c r="B9" s="59"/>
      <c r="C9" s="59"/>
      <c r="D9" s="59"/>
      <c r="E9" s="59"/>
      <c r="F9" s="59"/>
      <c r="G9" s="59"/>
      <c r="H9" s="59"/>
      <c r="I9" s="59"/>
      <c r="J9" s="59"/>
      <c r="K9" s="59"/>
      <c r="L9" s="111" t="s">
        <v>570</v>
      </c>
      <c r="M9" s="49">
        <v>0.1</v>
      </c>
      <c r="N9" s="49">
        <v>0.08</v>
      </c>
      <c r="O9" s="49">
        <v>0.06</v>
      </c>
      <c r="P9" s="49">
        <v>0.04</v>
      </c>
      <c r="Q9" s="49">
        <v>0.02</v>
      </c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</row>
    <row r="10" spans="1:31" ht="18.75" customHeight="1" thickBot="1" x14ac:dyDescent="0.25">
      <c r="A10"/>
      <c r="B10"/>
      <c r="I10"/>
      <c r="J10"/>
    </row>
    <row r="11" spans="1:31" s="3" customFormat="1" ht="26.25" customHeight="1" thickBot="1" x14ac:dyDescent="0.25">
      <c r="A11" s="61" t="s">
        <v>15</v>
      </c>
      <c r="B11" s="62" t="s">
        <v>16</v>
      </c>
      <c r="C11" s="62" t="s">
        <v>529</v>
      </c>
      <c r="D11" s="62" t="s">
        <v>531</v>
      </c>
      <c r="E11" s="62" t="s">
        <v>530</v>
      </c>
      <c r="F11" s="62" t="s">
        <v>17</v>
      </c>
      <c r="G11" s="62" t="s">
        <v>18</v>
      </c>
      <c r="H11" s="62" t="s">
        <v>533</v>
      </c>
      <c r="I11" s="62" t="s">
        <v>527</v>
      </c>
      <c r="J11" s="62" t="s">
        <v>528</v>
      </c>
      <c r="K11" s="62" t="s">
        <v>543</v>
      </c>
      <c r="L11" s="62" t="s">
        <v>526</v>
      </c>
      <c r="M11" s="62" t="s">
        <v>571</v>
      </c>
      <c r="N11" s="62" t="s">
        <v>535</v>
      </c>
      <c r="O11" s="62" t="s">
        <v>536</v>
      </c>
      <c r="P11" s="62" t="s">
        <v>524</v>
      </c>
      <c r="Q11" s="62" t="s">
        <v>523</v>
      </c>
      <c r="R11" s="62" t="s">
        <v>525</v>
      </c>
      <c r="S11" s="63" t="s">
        <v>537</v>
      </c>
    </row>
    <row r="12" spans="1:31" x14ac:dyDescent="0.2">
      <c r="A12" s="66" t="s">
        <v>544</v>
      </c>
      <c r="B12" s="54" t="s">
        <v>136</v>
      </c>
      <c r="C12" s="1" t="s">
        <v>22</v>
      </c>
      <c r="D12" s="1">
        <v>4</v>
      </c>
      <c r="E12" s="21">
        <v>21470</v>
      </c>
      <c r="F12" s="1" t="s">
        <v>30</v>
      </c>
      <c r="G12" s="1" t="s">
        <v>137</v>
      </c>
      <c r="H12" s="21">
        <v>34976</v>
      </c>
      <c r="I12" s="22"/>
      <c r="J12" s="22"/>
      <c r="K12" s="22">
        <v>9</v>
      </c>
      <c r="L12" s="23">
        <v>2414.3160000000003</v>
      </c>
      <c r="M12" s="23"/>
      <c r="O12" s="23"/>
      <c r="P12" s="53">
        <f t="shared" ref="P12:P75" si="0">SUM(L12:O12)</f>
        <v>2414.3160000000003</v>
      </c>
      <c r="Q12" s="56">
        <f t="shared" ref="Q12:Q75" si="1">P12*23%</f>
        <v>555.29268000000013</v>
      </c>
      <c r="R12" s="53">
        <f t="shared" ref="R12:R75" si="2">P12-Q12</f>
        <v>1859.0233200000002</v>
      </c>
      <c r="S12" s="23"/>
      <c r="V12" s="23"/>
    </row>
    <row r="13" spans="1:31" x14ac:dyDescent="0.2">
      <c r="A13" s="54" t="s">
        <v>230</v>
      </c>
      <c r="B13" s="54" t="s">
        <v>171</v>
      </c>
      <c r="C13" s="1" t="s">
        <v>24</v>
      </c>
      <c r="D13" s="1">
        <v>3</v>
      </c>
      <c r="E13" s="21">
        <v>29153</v>
      </c>
      <c r="F13" s="1" t="s">
        <v>20</v>
      </c>
      <c r="G13" s="1" t="s">
        <v>137</v>
      </c>
      <c r="H13" s="21">
        <v>36078</v>
      </c>
      <c r="I13" s="22"/>
      <c r="J13" s="22"/>
      <c r="K13" s="22">
        <v>5</v>
      </c>
      <c r="L13" s="23">
        <v>2969.1480000000001</v>
      </c>
      <c r="M13" s="23"/>
      <c r="O13" s="23"/>
      <c r="P13" s="53">
        <f t="shared" si="0"/>
        <v>2969.1480000000001</v>
      </c>
      <c r="Q13" s="56">
        <f t="shared" si="1"/>
        <v>682.90404000000001</v>
      </c>
      <c r="R13" s="53">
        <f t="shared" si="2"/>
        <v>2286.2439600000002</v>
      </c>
      <c r="S13" s="23"/>
      <c r="V13" s="23"/>
    </row>
    <row r="14" spans="1:31" x14ac:dyDescent="0.2">
      <c r="A14" s="54" t="s">
        <v>231</v>
      </c>
      <c r="B14" s="54" t="s">
        <v>172</v>
      </c>
      <c r="C14" s="1" t="s">
        <v>24</v>
      </c>
      <c r="D14" s="1">
        <v>1</v>
      </c>
      <c r="E14" s="21">
        <v>25170</v>
      </c>
      <c r="F14" s="1" t="s">
        <v>149</v>
      </c>
      <c r="G14" s="1" t="s">
        <v>137</v>
      </c>
      <c r="H14" s="21">
        <v>33274</v>
      </c>
      <c r="I14" s="22"/>
      <c r="J14" s="22"/>
      <c r="K14" s="22">
        <v>10</v>
      </c>
      <c r="L14" s="23">
        <v>2933.7840000000001</v>
      </c>
      <c r="M14" s="23"/>
      <c r="O14" s="23"/>
      <c r="P14" s="53">
        <f t="shared" si="0"/>
        <v>2933.7840000000001</v>
      </c>
      <c r="Q14" s="56">
        <f t="shared" si="1"/>
        <v>674.77032000000008</v>
      </c>
      <c r="R14" s="53">
        <f t="shared" si="2"/>
        <v>2259.01368</v>
      </c>
      <c r="S14" s="23"/>
      <c r="V14" s="23"/>
    </row>
    <row r="15" spans="1:31" x14ac:dyDescent="0.2">
      <c r="A15" s="54" t="s">
        <v>232</v>
      </c>
      <c r="B15" s="54" t="s">
        <v>26</v>
      </c>
      <c r="C15" s="1" t="s">
        <v>22</v>
      </c>
      <c r="D15" s="1">
        <v>3</v>
      </c>
      <c r="E15" s="21">
        <v>29651</v>
      </c>
      <c r="F15" s="1" t="s">
        <v>27</v>
      </c>
      <c r="G15" s="1" t="s">
        <v>28</v>
      </c>
      <c r="H15" s="21">
        <v>40140</v>
      </c>
      <c r="I15" s="22"/>
      <c r="J15" s="22"/>
      <c r="K15" s="22">
        <v>1</v>
      </c>
      <c r="L15" s="23">
        <v>1560</v>
      </c>
      <c r="M15" s="23"/>
      <c r="O15" s="23"/>
      <c r="P15" s="53">
        <f t="shared" si="0"/>
        <v>1560</v>
      </c>
      <c r="Q15" s="56">
        <f t="shared" si="1"/>
        <v>358.8</v>
      </c>
      <c r="R15" s="53">
        <f t="shared" si="2"/>
        <v>1201.2</v>
      </c>
      <c r="S15" s="23"/>
      <c r="V15" s="23"/>
    </row>
    <row r="16" spans="1:31" x14ac:dyDescent="0.2">
      <c r="A16" s="54" t="s">
        <v>233</v>
      </c>
      <c r="B16" s="54" t="s">
        <v>104</v>
      </c>
      <c r="C16" s="1" t="s">
        <v>24</v>
      </c>
      <c r="D16" s="1">
        <v>4</v>
      </c>
      <c r="E16" s="21">
        <v>28850</v>
      </c>
      <c r="F16" s="1" t="s">
        <v>30</v>
      </c>
      <c r="G16" s="1" t="s">
        <v>137</v>
      </c>
      <c r="H16" s="21">
        <v>40905</v>
      </c>
      <c r="I16" s="22"/>
      <c r="J16" s="22"/>
      <c r="K16" s="22">
        <v>2</v>
      </c>
      <c r="L16" s="23">
        <v>1420.6680000000001</v>
      </c>
      <c r="M16" s="23"/>
      <c r="O16" s="23"/>
      <c r="P16" s="53">
        <f t="shared" si="0"/>
        <v>1420.6680000000001</v>
      </c>
      <c r="Q16" s="56">
        <f t="shared" si="1"/>
        <v>326.75364000000002</v>
      </c>
      <c r="R16" s="53">
        <f t="shared" si="2"/>
        <v>1093.9143600000002</v>
      </c>
      <c r="S16" s="23"/>
      <c r="V16" s="23"/>
    </row>
    <row r="17" spans="1:23" x14ac:dyDescent="0.2">
      <c r="A17" s="54" t="s">
        <v>234</v>
      </c>
      <c r="B17" s="54" t="s">
        <v>173</v>
      </c>
      <c r="C17" s="1" t="s">
        <v>24</v>
      </c>
      <c r="D17" s="1">
        <v>8</v>
      </c>
      <c r="E17" s="21">
        <v>20000</v>
      </c>
      <c r="F17" s="1" t="s">
        <v>20</v>
      </c>
      <c r="G17" s="1" t="s">
        <v>137</v>
      </c>
      <c r="H17" s="21">
        <v>33220</v>
      </c>
      <c r="I17" s="22"/>
      <c r="J17" s="22"/>
      <c r="K17" s="22">
        <v>1</v>
      </c>
      <c r="L17" s="23">
        <v>4982.3279999999995</v>
      </c>
      <c r="M17" s="23"/>
      <c r="O17" s="23"/>
      <c r="P17" s="53">
        <f t="shared" si="0"/>
        <v>4982.3279999999995</v>
      </c>
      <c r="Q17" s="56">
        <f t="shared" si="1"/>
        <v>1145.93544</v>
      </c>
      <c r="R17" s="53">
        <f t="shared" si="2"/>
        <v>3836.3925599999993</v>
      </c>
      <c r="S17" s="23"/>
      <c r="V17" s="23"/>
      <c r="W17" s="64"/>
    </row>
    <row r="18" spans="1:23" x14ac:dyDescent="0.2">
      <c r="A18" s="54" t="s">
        <v>235</v>
      </c>
      <c r="B18" s="54" t="s">
        <v>25</v>
      </c>
      <c r="C18" s="1" t="s">
        <v>24</v>
      </c>
      <c r="D18" s="1">
        <v>4</v>
      </c>
      <c r="E18" s="21">
        <v>28387</v>
      </c>
      <c r="F18" s="1" t="s">
        <v>27</v>
      </c>
      <c r="G18" s="1" t="s">
        <v>28</v>
      </c>
      <c r="H18" s="21">
        <v>38382</v>
      </c>
      <c r="I18" s="22"/>
      <c r="J18" s="22"/>
      <c r="K18" s="22">
        <v>4</v>
      </c>
      <c r="L18" s="23">
        <v>1938.8040000000001</v>
      </c>
      <c r="M18" s="23"/>
      <c r="O18" s="23"/>
      <c r="P18" s="53">
        <f t="shared" si="0"/>
        <v>1938.8040000000001</v>
      </c>
      <c r="Q18" s="56">
        <f t="shared" si="1"/>
        <v>445.92492000000004</v>
      </c>
      <c r="R18" s="53">
        <f t="shared" si="2"/>
        <v>1492.8790800000002</v>
      </c>
      <c r="S18" s="23"/>
      <c r="V18" s="23"/>
    </row>
    <row r="19" spans="1:23" x14ac:dyDescent="0.2">
      <c r="A19" s="54" t="s">
        <v>236</v>
      </c>
      <c r="B19" s="54" t="s">
        <v>101</v>
      </c>
      <c r="C19" s="1" t="s">
        <v>24</v>
      </c>
      <c r="D19" s="1">
        <v>4</v>
      </c>
      <c r="E19" s="21">
        <v>25909</v>
      </c>
      <c r="F19" s="1" t="s">
        <v>27</v>
      </c>
      <c r="G19" s="1" t="s">
        <v>28</v>
      </c>
      <c r="H19" s="21">
        <v>36922</v>
      </c>
      <c r="I19" s="22"/>
      <c r="J19" s="22"/>
      <c r="K19" s="22">
        <v>5</v>
      </c>
      <c r="L19" s="23">
        <v>3841.3679999999999</v>
      </c>
      <c r="M19" s="23"/>
      <c r="O19" s="23"/>
      <c r="P19" s="53">
        <f t="shared" si="0"/>
        <v>3841.3679999999999</v>
      </c>
      <c r="Q19" s="56">
        <f t="shared" si="1"/>
        <v>883.51463999999999</v>
      </c>
      <c r="R19" s="53">
        <f t="shared" si="2"/>
        <v>2957.8533600000001</v>
      </c>
      <c r="S19" s="23"/>
      <c r="V19" s="23"/>
    </row>
    <row r="20" spans="1:23" x14ac:dyDescent="0.2">
      <c r="A20" s="54" t="s">
        <v>237</v>
      </c>
      <c r="B20" s="54" t="s">
        <v>189</v>
      </c>
      <c r="C20" s="1" t="s">
        <v>22</v>
      </c>
      <c r="D20" s="1">
        <v>6</v>
      </c>
      <c r="E20" s="21">
        <v>24595</v>
      </c>
      <c r="F20" s="1" t="s">
        <v>190</v>
      </c>
      <c r="G20" s="1" t="s">
        <v>191</v>
      </c>
      <c r="H20" s="21">
        <v>36021</v>
      </c>
      <c r="I20" s="22"/>
      <c r="J20" s="22"/>
      <c r="K20" s="22">
        <v>9</v>
      </c>
      <c r="L20" s="23">
        <v>3197.8919999999998</v>
      </c>
      <c r="M20" s="23"/>
      <c r="O20" s="23"/>
      <c r="P20" s="53">
        <f t="shared" si="0"/>
        <v>3197.8919999999998</v>
      </c>
      <c r="Q20" s="56">
        <f t="shared" si="1"/>
        <v>735.51516000000004</v>
      </c>
      <c r="R20" s="53">
        <f t="shared" si="2"/>
        <v>2462.3768399999999</v>
      </c>
      <c r="S20" s="23"/>
      <c r="V20" s="23"/>
    </row>
    <row r="21" spans="1:23" x14ac:dyDescent="0.2">
      <c r="A21" s="54" t="s">
        <v>238</v>
      </c>
      <c r="B21" s="54" t="s">
        <v>102</v>
      </c>
      <c r="C21" s="1" t="s">
        <v>24</v>
      </c>
      <c r="D21" s="1">
        <v>4</v>
      </c>
      <c r="E21" s="21">
        <v>23256</v>
      </c>
      <c r="F21" s="1" t="s">
        <v>35</v>
      </c>
      <c r="G21" s="1" t="s">
        <v>28</v>
      </c>
      <c r="H21" s="21">
        <v>37319</v>
      </c>
      <c r="I21" s="22"/>
      <c r="J21" s="22"/>
      <c r="K21" s="22">
        <v>9</v>
      </c>
      <c r="L21" s="23">
        <v>2825.808</v>
      </c>
      <c r="M21" s="23"/>
      <c r="O21" s="23"/>
      <c r="P21" s="53">
        <f t="shared" si="0"/>
        <v>2825.808</v>
      </c>
      <c r="Q21" s="56">
        <f t="shared" si="1"/>
        <v>649.93583999999998</v>
      </c>
      <c r="R21" s="53">
        <f t="shared" si="2"/>
        <v>2175.8721599999999</v>
      </c>
      <c r="S21" s="23"/>
      <c r="V21" s="23"/>
    </row>
    <row r="22" spans="1:23" x14ac:dyDescent="0.2">
      <c r="A22" s="54" t="s">
        <v>239</v>
      </c>
      <c r="B22" s="54" t="s">
        <v>29</v>
      </c>
      <c r="C22" s="1" t="s">
        <v>22</v>
      </c>
      <c r="D22" s="1">
        <v>1</v>
      </c>
      <c r="E22" s="21">
        <v>24192</v>
      </c>
      <c r="F22" s="1" t="s">
        <v>30</v>
      </c>
      <c r="G22" s="1" t="s">
        <v>28</v>
      </c>
      <c r="H22" s="21">
        <v>39184</v>
      </c>
      <c r="I22" s="22"/>
      <c r="J22" s="22"/>
      <c r="K22" s="22">
        <v>1</v>
      </c>
      <c r="L22" s="23">
        <v>3774.96</v>
      </c>
      <c r="M22" s="23"/>
      <c r="O22" s="23"/>
      <c r="P22" s="53">
        <f t="shared" si="0"/>
        <v>3774.96</v>
      </c>
      <c r="Q22" s="56">
        <f t="shared" si="1"/>
        <v>868.24080000000004</v>
      </c>
      <c r="R22" s="53">
        <f t="shared" si="2"/>
        <v>2906.7192</v>
      </c>
      <c r="S22" s="23"/>
      <c r="V22" s="23"/>
    </row>
    <row r="23" spans="1:23" x14ac:dyDescent="0.2">
      <c r="A23" s="54" t="s">
        <v>240</v>
      </c>
      <c r="B23" s="54" t="s">
        <v>138</v>
      </c>
      <c r="C23" s="1" t="s">
        <v>22</v>
      </c>
      <c r="D23" s="1">
        <v>6</v>
      </c>
      <c r="E23" s="21">
        <v>23746</v>
      </c>
      <c r="F23" s="1" t="s">
        <v>73</v>
      </c>
      <c r="G23" s="1" t="s">
        <v>137</v>
      </c>
      <c r="H23" s="21">
        <v>33488</v>
      </c>
      <c r="I23" s="22"/>
      <c r="J23" s="22"/>
      <c r="K23" s="22">
        <v>1</v>
      </c>
      <c r="L23" s="23">
        <v>1980.252</v>
      </c>
      <c r="M23" s="23"/>
      <c r="O23" s="23"/>
      <c r="P23" s="53">
        <f t="shared" si="0"/>
        <v>1980.252</v>
      </c>
      <c r="Q23" s="56">
        <f t="shared" si="1"/>
        <v>455.45796000000001</v>
      </c>
      <c r="R23" s="53">
        <f t="shared" si="2"/>
        <v>1524.79404</v>
      </c>
      <c r="S23" s="23"/>
      <c r="V23" s="23"/>
    </row>
    <row r="24" spans="1:23" x14ac:dyDescent="0.2">
      <c r="A24" s="54" t="s">
        <v>241</v>
      </c>
      <c r="B24" s="54" t="s">
        <v>31</v>
      </c>
      <c r="C24" s="1" t="s">
        <v>22</v>
      </c>
      <c r="D24" s="1">
        <v>4</v>
      </c>
      <c r="E24" s="21">
        <v>23379</v>
      </c>
      <c r="F24" s="1" t="s">
        <v>27</v>
      </c>
      <c r="G24" s="1" t="s">
        <v>28</v>
      </c>
      <c r="H24" s="21">
        <v>33032</v>
      </c>
      <c r="I24" s="22"/>
      <c r="J24" s="22"/>
      <c r="K24" s="22">
        <v>6</v>
      </c>
      <c r="L24" s="23">
        <v>3462.096</v>
      </c>
      <c r="M24" s="23"/>
      <c r="O24" s="23"/>
      <c r="P24" s="53">
        <f t="shared" si="0"/>
        <v>3462.096</v>
      </c>
      <c r="Q24" s="56">
        <f t="shared" si="1"/>
        <v>796.28208000000006</v>
      </c>
      <c r="R24" s="53">
        <f t="shared" si="2"/>
        <v>2665.8139200000001</v>
      </c>
      <c r="S24" s="23"/>
      <c r="V24" s="23"/>
    </row>
    <row r="25" spans="1:23" x14ac:dyDescent="0.2">
      <c r="A25" s="54" t="s">
        <v>242</v>
      </c>
      <c r="B25" s="54" t="s">
        <v>139</v>
      </c>
      <c r="C25" s="1" t="s">
        <v>22</v>
      </c>
      <c r="D25" s="1">
        <v>4</v>
      </c>
      <c r="E25" s="21">
        <v>23692</v>
      </c>
      <c r="F25" s="1" t="s">
        <v>20</v>
      </c>
      <c r="G25" s="1" t="s">
        <v>137</v>
      </c>
      <c r="H25" s="21">
        <v>36375</v>
      </c>
      <c r="I25" s="22"/>
      <c r="J25" s="22"/>
      <c r="K25" s="22">
        <v>9</v>
      </c>
      <c r="L25" s="23">
        <v>1330.452</v>
      </c>
      <c r="M25" s="23"/>
      <c r="O25" s="23"/>
      <c r="P25" s="53">
        <f t="shared" si="0"/>
        <v>1330.452</v>
      </c>
      <c r="Q25" s="56">
        <f t="shared" si="1"/>
        <v>306.00396000000001</v>
      </c>
      <c r="R25" s="53">
        <f t="shared" si="2"/>
        <v>1024.44804</v>
      </c>
      <c r="S25" s="23"/>
      <c r="V25" s="23"/>
    </row>
    <row r="26" spans="1:23" x14ac:dyDescent="0.2">
      <c r="A26" s="54" t="s">
        <v>243</v>
      </c>
      <c r="B26" s="54" t="s">
        <v>32</v>
      </c>
      <c r="C26" s="1" t="s">
        <v>22</v>
      </c>
      <c r="D26" s="1">
        <v>4</v>
      </c>
      <c r="E26" s="21">
        <v>22194</v>
      </c>
      <c r="F26" s="1" t="s">
        <v>33</v>
      </c>
      <c r="G26" s="1" t="s">
        <v>28</v>
      </c>
      <c r="H26" s="21">
        <v>30393</v>
      </c>
      <c r="I26" s="22"/>
      <c r="J26" s="22"/>
      <c r="K26" s="22">
        <v>8</v>
      </c>
      <c r="L26" s="23">
        <v>2416.8959999999997</v>
      </c>
      <c r="M26" s="23"/>
      <c r="O26" s="23"/>
      <c r="P26" s="53">
        <f t="shared" si="0"/>
        <v>2416.8959999999997</v>
      </c>
      <c r="Q26" s="56">
        <f t="shared" si="1"/>
        <v>555.88607999999999</v>
      </c>
      <c r="R26" s="53">
        <f t="shared" si="2"/>
        <v>1861.0099199999997</v>
      </c>
      <c r="S26" s="23"/>
      <c r="V26" s="23"/>
    </row>
    <row r="27" spans="1:23" x14ac:dyDescent="0.2">
      <c r="A27" s="54" t="s">
        <v>244</v>
      </c>
      <c r="B27" s="54" t="s">
        <v>98</v>
      </c>
      <c r="C27" s="1" t="s">
        <v>22</v>
      </c>
      <c r="D27" s="1">
        <v>1</v>
      </c>
      <c r="E27" s="21">
        <v>26436</v>
      </c>
      <c r="F27" s="1" t="s">
        <v>73</v>
      </c>
      <c r="G27" s="1" t="s">
        <v>137</v>
      </c>
      <c r="H27" s="21">
        <v>41291</v>
      </c>
      <c r="I27" s="22"/>
      <c r="J27" s="22"/>
      <c r="K27" s="22">
        <v>1</v>
      </c>
      <c r="L27" s="23">
        <v>1927.752</v>
      </c>
      <c r="M27" s="23"/>
      <c r="O27" s="23"/>
      <c r="P27" s="53">
        <f t="shared" si="0"/>
        <v>1927.752</v>
      </c>
      <c r="Q27" s="56">
        <f t="shared" si="1"/>
        <v>443.38296000000003</v>
      </c>
      <c r="R27" s="53">
        <f t="shared" si="2"/>
        <v>1484.36904</v>
      </c>
      <c r="S27" s="23"/>
      <c r="V27" s="23"/>
    </row>
    <row r="28" spans="1:23" x14ac:dyDescent="0.2">
      <c r="A28" s="54" t="s">
        <v>245</v>
      </c>
      <c r="B28" s="54" t="s">
        <v>34</v>
      </c>
      <c r="C28" s="1" t="s">
        <v>22</v>
      </c>
      <c r="D28" s="1">
        <v>1</v>
      </c>
      <c r="E28" s="21">
        <v>32881</v>
      </c>
      <c r="F28" s="1" t="s">
        <v>35</v>
      </c>
      <c r="G28" s="1" t="s">
        <v>28</v>
      </c>
      <c r="H28" s="21">
        <v>41141</v>
      </c>
      <c r="I28" s="22"/>
      <c r="J28" s="22"/>
      <c r="K28" s="22">
        <v>1</v>
      </c>
      <c r="L28" s="23">
        <v>2217.6959999999999</v>
      </c>
      <c r="M28" s="23"/>
      <c r="O28" s="23"/>
      <c r="P28" s="53">
        <f t="shared" si="0"/>
        <v>2217.6959999999999</v>
      </c>
      <c r="Q28" s="56">
        <f t="shared" si="1"/>
        <v>510.07008000000002</v>
      </c>
      <c r="R28" s="53">
        <f t="shared" si="2"/>
        <v>1707.62592</v>
      </c>
      <c r="S28" s="23"/>
      <c r="V28" s="23"/>
    </row>
    <row r="29" spans="1:23" x14ac:dyDescent="0.2">
      <c r="A29" s="54" t="s">
        <v>246</v>
      </c>
      <c r="B29" s="54" t="s">
        <v>176</v>
      </c>
      <c r="C29" s="1" t="s">
        <v>24</v>
      </c>
      <c r="D29" s="1">
        <v>5</v>
      </c>
      <c r="E29" s="21">
        <v>25220</v>
      </c>
      <c r="F29" s="1" t="s">
        <v>190</v>
      </c>
      <c r="G29" s="1" t="s">
        <v>191</v>
      </c>
      <c r="H29" s="21">
        <v>35755</v>
      </c>
      <c r="I29" s="22"/>
      <c r="J29" s="22"/>
      <c r="K29" s="22">
        <v>8</v>
      </c>
      <c r="L29" s="23">
        <v>2234.0880000000002</v>
      </c>
      <c r="M29" s="23"/>
      <c r="O29" s="23"/>
      <c r="P29" s="53">
        <f t="shared" si="0"/>
        <v>2234.0880000000002</v>
      </c>
      <c r="Q29" s="56">
        <f t="shared" si="1"/>
        <v>513.84024000000011</v>
      </c>
      <c r="R29" s="53">
        <f t="shared" si="2"/>
        <v>1720.2477600000002</v>
      </c>
      <c r="S29" s="23"/>
      <c r="V29" s="23"/>
    </row>
    <row r="30" spans="1:23" x14ac:dyDescent="0.2">
      <c r="A30" s="54" t="s">
        <v>247</v>
      </c>
      <c r="B30" s="54" t="s">
        <v>36</v>
      </c>
      <c r="C30" s="1" t="s">
        <v>22</v>
      </c>
      <c r="D30" s="1">
        <v>4</v>
      </c>
      <c r="E30" s="21">
        <v>23704</v>
      </c>
      <c r="F30" s="1" t="s">
        <v>35</v>
      </c>
      <c r="G30" s="1" t="s">
        <v>28</v>
      </c>
      <c r="H30" s="21">
        <v>39699</v>
      </c>
      <c r="I30" s="22"/>
      <c r="J30" s="22"/>
      <c r="K30" s="22">
        <v>1</v>
      </c>
      <c r="L30" s="23">
        <v>3465.3959999999997</v>
      </c>
      <c r="M30" s="23"/>
      <c r="O30" s="23"/>
      <c r="P30" s="53">
        <f t="shared" si="0"/>
        <v>3465.3959999999997</v>
      </c>
      <c r="Q30" s="56">
        <f t="shared" si="1"/>
        <v>797.04107999999997</v>
      </c>
      <c r="R30" s="53">
        <f t="shared" si="2"/>
        <v>2668.3549199999998</v>
      </c>
      <c r="S30" s="23"/>
      <c r="V30" s="23"/>
    </row>
    <row r="31" spans="1:23" x14ac:dyDescent="0.2">
      <c r="A31" s="54" t="s">
        <v>248</v>
      </c>
      <c r="B31" s="54" t="s">
        <v>140</v>
      </c>
      <c r="C31" s="1" t="s">
        <v>22</v>
      </c>
      <c r="D31" s="1">
        <v>5</v>
      </c>
      <c r="E31" s="21">
        <v>26375</v>
      </c>
      <c r="F31" s="1" t="s">
        <v>30</v>
      </c>
      <c r="G31" s="1" t="s">
        <v>137</v>
      </c>
      <c r="H31" s="21">
        <v>33196</v>
      </c>
      <c r="I31" s="22"/>
      <c r="J31" s="22"/>
      <c r="K31" s="22">
        <v>5</v>
      </c>
      <c r="L31" s="23">
        <v>3580.7280000000001</v>
      </c>
      <c r="M31" s="23"/>
      <c r="O31" s="23"/>
      <c r="P31" s="53">
        <f t="shared" si="0"/>
        <v>3580.7280000000001</v>
      </c>
      <c r="Q31" s="56">
        <f t="shared" si="1"/>
        <v>823.56744000000003</v>
      </c>
      <c r="R31" s="53">
        <f t="shared" si="2"/>
        <v>2757.1605600000003</v>
      </c>
      <c r="S31" s="23"/>
      <c r="V31" s="23"/>
    </row>
    <row r="32" spans="1:23" x14ac:dyDescent="0.2">
      <c r="A32" s="54" t="s">
        <v>249</v>
      </c>
      <c r="B32" s="54" t="s">
        <v>103</v>
      </c>
      <c r="C32" s="1" t="s">
        <v>24</v>
      </c>
      <c r="D32" s="1">
        <v>3</v>
      </c>
      <c r="E32" s="21">
        <v>30393</v>
      </c>
      <c r="F32" s="1" t="s">
        <v>38</v>
      </c>
      <c r="G32" s="1" t="s">
        <v>28</v>
      </c>
      <c r="H32" s="21">
        <v>40812</v>
      </c>
      <c r="I32" s="22"/>
      <c r="J32" s="22"/>
      <c r="K32" s="22">
        <v>8</v>
      </c>
      <c r="L32" s="23">
        <v>1712.34</v>
      </c>
      <c r="M32" s="23"/>
      <c r="O32" s="23"/>
      <c r="P32" s="53">
        <f t="shared" si="0"/>
        <v>1712.34</v>
      </c>
      <c r="Q32" s="56">
        <f t="shared" si="1"/>
        <v>393.83819999999997</v>
      </c>
      <c r="R32" s="53">
        <f t="shared" si="2"/>
        <v>1318.5018</v>
      </c>
      <c r="S32" s="23"/>
      <c r="V32" s="23"/>
    </row>
    <row r="33" spans="1:22" x14ac:dyDescent="0.2">
      <c r="A33" s="54" t="s">
        <v>250</v>
      </c>
      <c r="B33" s="54" t="s">
        <v>37</v>
      </c>
      <c r="C33" s="1" t="s">
        <v>22</v>
      </c>
      <c r="D33" s="1">
        <v>4</v>
      </c>
      <c r="E33" s="21">
        <v>28085</v>
      </c>
      <c r="F33" s="1" t="s">
        <v>38</v>
      </c>
      <c r="G33" s="1" t="s">
        <v>28</v>
      </c>
      <c r="H33" s="21">
        <v>37596</v>
      </c>
      <c r="I33" s="22"/>
      <c r="J33" s="22"/>
      <c r="K33" s="22">
        <v>1</v>
      </c>
      <c r="L33" s="23">
        <v>1579.7280000000001</v>
      </c>
      <c r="M33" s="23"/>
      <c r="O33" s="23"/>
      <c r="P33" s="53">
        <f t="shared" si="0"/>
        <v>1579.7280000000001</v>
      </c>
      <c r="Q33" s="56">
        <f t="shared" si="1"/>
        <v>363.33744000000002</v>
      </c>
      <c r="R33" s="53">
        <f t="shared" si="2"/>
        <v>1216.3905600000001</v>
      </c>
      <c r="S33" s="23"/>
      <c r="V33" s="23"/>
    </row>
    <row r="34" spans="1:22" x14ac:dyDescent="0.2">
      <c r="A34" s="54" t="s">
        <v>251</v>
      </c>
      <c r="B34" s="54" t="s">
        <v>104</v>
      </c>
      <c r="C34" s="1" t="s">
        <v>24</v>
      </c>
      <c r="D34" s="1">
        <v>3</v>
      </c>
      <c r="E34" s="21">
        <v>30543</v>
      </c>
      <c r="F34" s="1" t="s">
        <v>33</v>
      </c>
      <c r="G34" s="1" t="s">
        <v>28</v>
      </c>
      <c r="H34" s="21">
        <v>40781</v>
      </c>
      <c r="I34" s="22"/>
      <c r="J34" s="22"/>
      <c r="K34" s="22">
        <v>2</v>
      </c>
      <c r="L34" s="23">
        <v>1772.1959999999999</v>
      </c>
      <c r="M34" s="23"/>
      <c r="O34" s="23"/>
      <c r="P34" s="53">
        <f t="shared" si="0"/>
        <v>1772.1959999999999</v>
      </c>
      <c r="Q34" s="56">
        <f t="shared" si="1"/>
        <v>407.60507999999999</v>
      </c>
      <c r="R34" s="53">
        <f t="shared" si="2"/>
        <v>1364.5909199999999</v>
      </c>
      <c r="S34" s="23"/>
      <c r="V34" s="23"/>
    </row>
    <row r="35" spans="1:22" x14ac:dyDescent="0.2">
      <c r="A35" s="54" t="s">
        <v>252</v>
      </c>
      <c r="B35" s="54" t="s">
        <v>140</v>
      </c>
      <c r="C35" s="1" t="s">
        <v>22</v>
      </c>
      <c r="D35" s="1">
        <v>7</v>
      </c>
      <c r="E35" s="21">
        <v>22682</v>
      </c>
      <c r="F35" s="1" t="s">
        <v>73</v>
      </c>
      <c r="G35" s="1" t="s">
        <v>137</v>
      </c>
      <c r="H35" s="21">
        <v>39128</v>
      </c>
      <c r="I35" s="22"/>
      <c r="J35" s="22"/>
      <c r="K35" s="22">
        <v>4</v>
      </c>
      <c r="L35" s="23">
        <v>1357.104</v>
      </c>
      <c r="M35" s="23"/>
      <c r="O35" s="23"/>
      <c r="P35" s="53">
        <f t="shared" si="0"/>
        <v>1357.104</v>
      </c>
      <c r="Q35" s="56">
        <f t="shared" si="1"/>
        <v>312.13392000000005</v>
      </c>
      <c r="R35" s="53">
        <f t="shared" si="2"/>
        <v>1044.9700800000001</v>
      </c>
      <c r="S35" s="23"/>
      <c r="V35" s="23"/>
    </row>
    <row r="36" spans="1:22" x14ac:dyDescent="0.2">
      <c r="A36" s="54" t="s">
        <v>253</v>
      </c>
      <c r="B36" s="54" t="s">
        <v>39</v>
      </c>
      <c r="C36" s="1" t="s">
        <v>22</v>
      </c>
      <c r="D36" s="1">
        <v>4</v>
      </c>
      <c r="E36" s="21">
        <v>27582</v>
      </c>
      <c r="F36" s="1" t="s">
        <v>27</v>
      </c>
      <c r="G36" s="1" t="s">
        <v>28</v>
      </c>
      <c r="H36" s="21">
        <v>40371</v>
      </c>
      <c r="I36" s="22"/>
      <c r="J36" s="22"/>
      <c r="K36" s="22">
        <v>10</v>
      </c>
      <c r="L36" s="23">
        <v>2420.6759999999999</v>
      </c>
      <c r="M36" s="23"/>
      <c r="O36" s="23"/>
      <c r="P36" s="53">
        <f t="shared" si="0"/>
        <v>2420.6759999999999</v>
      </c>
      <c r="Q36" s="56">
        <f t="shared" si="1"/>
        <v>556.75548000000003</v>
      </c>
      <c r="R36" s="53">
        <f t="shared" si="2"/>
        <v>1863.9205199999999</v>
      </c>
      <c r="S36" s="23"/>
      <c r="V36" s="23"/>
    </row>
    <row r="37" spans="1:22" x14ac:dyDescent="0.2">
      <c r="A37" s="54" t="s">
        <v>254</v>
      </c>
      <c r="B37" s="54" t="s">
        <v>174</v>
      </c>
      <c r="C37" s="1" t="s">
        <v>24</v>
      </c>
      <c r="D37" s="1">
        <v>7</v>
      </c>
      <c r="E37" s="21">
        <v>22504</v>
      </c>
      <c r="F37" s="1" t="s">
        <v>20</v>
      </c>
      <c r="G37" s="1" t="s">
        <v>137</v>
      </c>
      <c r="H37" s="21">
        <v>33412</v>
      </c>
      <c r="I37" s="22"/>
      <c r="J37" s="22"/>
      <c r="K37" s="22">
        <v>3</v>
      </c>
      <c r="L37" s="23">
        <v>2905.4760000000001</v>
      </c>
      <c r="M37" s="23"/>
      <c r="O37" s="23"/>
      <c r="P37" s="53">
        <f t="shared" si="0"/>
        <v>2905.4760000000001</v>
      </c>
      <c r="Q37" s="56">
        <f t="shared" si="1"/>
        <v>668.25948000000005</v>
      </c>
      <c r="R37" s="53">
        <f t="shared" si="2"/>
        <v>2237.2165199999999</v>
      </c>
      <c r="S37" s="23"/>
      <c r="V37" s="23"/>
    </row>
    <row r="38" spans="1:22" x14ac:dyDescent="0.2">
      <c r="A38" s="54" t="s">
        <v>255</v>
      </c>
      <c r="B38" s="54" t="s">
        <v>40</v>
      </c>
      <c r="C38" s="1" t="s">
        <v>22</v>
      </c>
      <c r="D38" s="1">
        <v>4</v>
      </c>
      <c r="E38" s="21">
        <v>22740</v>
      </c>
      <c r="F38" s="1" t="s">
        <v>35</v>
      </c>
      <c r="G38" s="1" t="s">
        <v>28</v>
      </c>
      <c r="H38" s="21">
        <v>35239</v>
      </c>
      <c r="I38" s="22"/>
      <c r="J38" s="22"/>
      <c r="K38" s="22">
        <v>4</v>
      </c>
      <c r="L38" s="23">
        <v>2384.3519999999999</v>
      </c>
      <c r="M38" s="23"/>
      <c r="O38" s="23"/>
      <c r="P38" s="53">
        <f t="shared" si="0"/>
        <v>2384.3519999999999</v>
      </c>
      <c r="Q38" s="56">
        <f t="shared" si="1"/>
        <v>548.40095999999994</v>
      </c>
      <c r="R38" s="53">
        <f t="shared" si="2"/>
        <v>1835.9510399999999</v>
      </c>
      <c r="S38" s="23"/>
      <c r="V38" s="23"/>
    </row>
    <row r="39" spans="1:22" x14ac:dyDescent="0.2">
      <c r="A39" s="54" t="s">
        <v>256</v>
      </c>
      <c r="B39" s="54" t="s">
        <v>41</v>
      </c>
      <c r="C39" s="1" t="s">
        <v>22</v>
      </c>
      <c r="D39" s="1">
        <v>3</v>
      </c>
      <c r="E39" s="21">
        <v>29395</v>
      </c>
      <c r="F39" s="1" t="s">
        <v>27</v>
      </c>
      <c r="G39" s="1" t="s">
        <v>28</v>
      </c>
      <c r="H39" s="21">
        <v>37999</v>
      </c>
      <c r="I39" s="22"/>
      <c r="J39" s="22"/>
      <c r="K39" s="22">
        <v>4</v>
      </c>
      <c r="L39" s="23">
        <v>2084.2920000000004</v>
      </c>
      <c r="M39" s="23"/>
      <c r="O39" s="23"/>
      <c r="P39" s="53">
        <f t="shared" si="0"/>
        <v>2084.2920000000004</v>
      </c>
      <c r="Q39" s="56">
        <f t="shared" si="1"/>
        <v>479.38716000000011</v>
      </c>
      <c r="R39" s="53">
        <f t="shared" si="2"/>
        <v>1604.9048400000001</v>
      </c>
      <c r="S39" s="23"/>
      <c r="V39" s="23"/>
    </row>
    <row r="40" spans="1:22" x14ac:dyDescent="0.2">
      <c r="A40" s="54" t="s">
        <v>257</v>
      </c>
      <c r="B40" s="54" t="s">
        <v>42</v>
      </c>
      <c r="C40" s="1" t="s">
        <v>22</v>
      </c>
      <c r="D40" s="1">
        <v>5</v>
      </c>
      <c r="E40" s="21">
        <v>21988</v>
      </c>
      <c r="F40" s="1" t="s">
        <v>35</v>
      </c>
      <c r="G40" s="1" t="s">
        <v>28</v>
      </c>
      <c r="H40" s="21">
        <v>31193</v>
      </c>
      <c r="I40" s="22"/>
      <c r="J40" s="22"/>
      <c r="K40" s="22">
        <v>8</v>
      </c>
      <c r="L40" s="23">
        <v>2680.5120000000002</v>
      </c>
      <c r="M40" s="23"/>
      <c r="O40" s="23"/>
      <c r="P40" s="53">
        <f t="shared" si="0"/>
        <v>2680.5120000000002</v>
      </c>
      <c r="Q40" s="56">
        <f t="shared" si="1"/>
        <v>616.51776000000007</v>
      </c>
      <c r="R40" s="53">
        <f t="shared" si="2"/>
        <v>2063.99424</v>
      </c>
      <c r="S40" s="23"/>
      <c r="V40" s="23"/>
    </row>
    <row r="41" spans="1:22" x14ac:dyDescent="0.2">
      <c r="A41" s="54" t="s">
        <v>258</v>
      </c>
      <c r="B41" s="54" t="s">
        <v>43</v>
      </c>
      <c r="C41" s="1" t="s">
        <v>22</v>
      </c>
      <c r="D41" s="1">
        <v>2</v>
      </c>
      <c r="E41" s="21">
        <v>21274</v>
      </c>
      <c r="F41" s="1" t="s">
        <v>27</v>
      </c>
      <c r="G41" s="1" t="s">
        <v>28</v>
      </c>
      <c r="H41" s="21">
        <v>34054</v>
      </c>
      <c r="I41" s="22"/>
      <c r="J41" s="22"/>
      <c r="K41" s="22">
        <v>1</v>
      </c>
      <c r="L41" s="23">
        <v>2015.3879999999999</v>
      </c>
      <c r="M41" s="23"/>
      <c r="O41" s="23"/>
      <c r="P41" s="53">
        <f t="shared" si="0"/>
        <v>2015.3879999999999</v>
      </c>
      <c r="Q41" s="56">
        <f t="shared" si="1"/>
        <v>463.53924000000001</v>
      </c>
      <c r="R41" s="53">
        <f t="shared" si="2"/>
        <v>1551.8487599999999</v>
      </c>
      <c r="S41" s="23"/>
      <c r="V41" s="23"/>
    </row>
    <row r="42" spans="1:22" x14ac:dyDescent="0.2">
      <c r="A42" s="54" t="s">
        <v>259</v>
      </c>
      <c r="B42" s="54" t="s">
        <v>175</v>
      </c>
      <c r="C42" s="1" t="s">
        <v>24</v>
      </c>
      <c r="D42" s="1">
        <v>5</v>
      </c>
      <c r="E42" s="21">
        <v>23370</v>
      </c>
      <c r="F42" s="1" t="s">
        <v>149</v>
      </c>
      <c r="G42" s="1" t="s">
        <v>137</v>
      </c>
      <c r="H42" s="21">
        <v>34396</v>
      </c>
      <c r="I42" s="22"/>
      <c r="J42" s="22"/>
      <c r="K42" s="22">
        <v>1</v>
      </c>
      <c r="L42" s="23">
        <v>2390.268</v>
      </c>
      <c r="M42" s="23"/>
      <c r="O42" s="23"/>
      <c r="P42" s="53">
        <f t="shared" si="0"/>
        <v>2390.268</v>
      </c>
      <c r="Q42" s="56">
        <f t="shared" si="1"/>
        <v>549.76164000000006</v>
      </c>
      <c r="R42" s="53">
        <f t="shared" si="2"/>
        <v>1840.5063599999999</v>
      </c>
      <c r="S42" s="23"/>
      <c r="V42" s="23"/>
    </row>
    <row r="43" spans="1:22" x14ac:dyDescent="0.2">
      <c r="A43" s="54" t="s">
        <v>260</v>
      </c>
      <c r="B43" s="54" t="s">
        <v>44</v>
      </c>
      <c r="C43" s="1" t="s">
        <v>22</v>
      </c>
      <c r="D43" s="1">
        <v>10</v>
      </c>
      <c r="E43" s="21">
        <v>20979</v>
      </c>
      <c r="F43" s="1" t="s">
        <v>35</v>
      </c>
      <c r="G43" s="1" t="s">
        <v>28</v>
      </c>
      <c r="H43" s="21">
        <v>28284</v>
      </c>
      <c r="I43" s="22"/>
      <c r="J43" s="22"/>
      <c r="K43" s="22">
        <v>5</v>
      </c>
      <c r="L43" s="23">
        <v>2100.8040000000001</v>
      </c>
      <c r="M43" s="23"/>
      <c r="O43" s="23"/>
      <c r="P43" s="53">
        <f t="shared" si="0"/>
        <v>2100.8040000000001</v>
      </c>
      <c r="Q43" s="56">
        <f t="shared" si="1"/>
        <v>483.18492000000003</v>
      </c>
      <c r="R43" s="53">
        <f t="shared" si="2"/>
        <v>1617.6190799999999</v>
      </c>
      <c r="S43" s="23"/>
      <c r="V43" s="23"/>
    </row>
    <row r="44" spans="1:22" x14ac:dyDescent="0.2">
      <c r="A44" s="54" t="s">
        <v>261</v>
      </c>
      <c r="B44" s="54" t="s">
        <v>106</v>
      </c>
      <c r="C44" s="1" t="s">
        <v>24</v>
      </c>
      <c r="D44" s="1">
        <v>2</v>
      </c>
      <c r="E44" s="21">
        <v>22498</v>
      </c>
      <c r="F44" s="1" t="s">
        <v>27</v>
      </c>
      <c r="G44" s="1" t="s">
        <v>28</v>
      </c>
      <c r="H44" s="21">
        <v>33052</v>
      </c>
      <c r="I44" s="22"/>
      <c r="J44" s="22"/>
      <c r="K44" s="22">
        <v>1</v>
      </c>
      <c r="L44" s="23">
        <v>2345.616</v>
      </c>
      <c r="M44" s="23"/>
      <c r="O44" s="23"/>
      <c r="P44" s="53">
        <f t="shared" si="0"/>
        <v>2345.616</v>
      </c>
      <c r="Q44" s="56">
        <f t="shared" si="1"/>
        <v>539.49167999999997</v>
      </c>
      <c r="R44" s="53">
        <f t="shared" si="2"/>
        <v>1806.1243199999999</v>
      </c>
      <c r="S44" s="23"/>
      <c r="V44" s="23"/>
    </row>
    <row r="45" spans="1:22" x14ac:dyDescent="0.2">
      <c r="A45" s="54" t="s">
        <v>262</v>
      </c>
      <c r="B45" s="54" t="s">
        <v>105</v>
      </c>
      <c r="C45" s="1" t="s">
        <v>24</v>
      </c>
      <c r="D45" s="1">
        <v>2</v>
      </c>
      <c r="E45" s="21">
        <v>31598</v>
      </c>
      <c r="F45" s="1" t="s">
        <v>27</v>
      </c>
      <c r="G45" s="1" t="s">
        <v>28</v>
      </c>
      <c r="H45" s="21">
        <v>40871</v>
      </c>
      <c r="I45" s="22"/>
      <c r="J45" s="22"/>
      <c r="K45" s="22">
        <v>2</v>
      </c>
      <c r="L45" s="23">
        <v>2661.828</v>
      </c>
      <c r="M45" s="23"/>
      <c r="O45" s="23"/>
      <c r="P45" s="53">
        <f t="shared" si="0"/>
        <v>2661.828</v>
      </c>
      <c r="Q45" s="56">
        <f t="shared" si="1"/>
        <v>612.22044000000005</v>
      </c>
      <c r="R45" s="53">
        <f t="shared" si="2"/>
        <v>2049.6075599999999</v>
      </c>
      <c r="S45" s="23"/>
      <c r="V45" s="23"/>
    </row>
    <row r="46" spans="1:22" x14ac:dyDescent="0.2">
      <c r="A46" s="54" t="s">
        <v>263</v>
      </c>
      <c r="B46" s="54" t="s">
        <v>41</v>
      </c>
      <c r="C46" s="1" t="s">
        <v>22</v>
      </c>
      <c r="D46" s="1">
        <v>8</v>
      </c>
      <c r="E46" s="21">
        <v>20850</v>
      </c>
      <c r="F46" s="1" t="s">
        <v>27</v>
      </c>
      <c r="G46" s="1" t="s">
        <v>28</v>
      </c>
      <c r="H46" s="21">
        <v>39083</v>
      </c>
      <c r="I46" s="22"/>
      <c r="J46" s="22"/>
      <c r="K46" s="22">
        <v>5</v>
      </c>
      <c r="L46" s="23">
        <v>3396.732</v>
      </c>
      <c r="M46" s="23"/>
      <c r="O46" s="23"/>
      <c r="P46" s="53">
        <f t="shared" si="0"/>
        <v>3396.732</v>
      </c>
      <c r="Q46" s="56">
        <f t="shared" si="1"/>
        <v>781.24836000000005</v>
      </c>
      <c r="R46" s="53">
        <f t="shared" si="2"/>
        <v>2615.4836399999999</v>
      </c>
      <c r="S46" s="23"/>
      <c r="V46" s="23"/>
    </row>
    <row r="47" spans="1:22" x14ac:dyDescent="0.2">
      <c r="A47" s="54" t="s">
        <v>264</v>
      </c>
      <c r="B47" s="54" t="s">
        <v>107</v>
      </c>
      <c r="C47" s="1" t="s">
        <v>24</v>
      </c>
      <c r="D47" s="1">
        <v>1</v>
      </c>
      <c r="E47" s="21">
        <v>21685</v>
      </c>
      <c r="F47" s="1" t="s">
        <v>35</v>
      </c>
      <c r="G47" s="1" t="s">
        <v>28</v>
      </c>
      <c r="H47" s="21">
        <v>32410</v>
      </c>
      <c r="I47" s="22"/>
      <c r="J47" s="22"/>
      <c r="K47" s="22">
        <v>8</v>
      </c>
      <c r="L47" s="23">
        <v>3076.08</v>
      </c>
      <c r="M47" s="23"/>
      <c r="O47" s="23"/>
      <c r="P47" s="53">
        <f t="shared" si="0"/>
        <v>3076.08</v>
      </c>
      <c r="Q47" s="56">
        <f t="shared" si="1"/>
        <v>707.49840000000006</v>
      </c>
      <c r="R47" s="53">
        <f t="shared" si="2"/>
        <v>2368.5816</v>
      </c>
      <c r="S47" s="23"/>
      <c r="V47" s="23"/>
    </row>
    <row r="48" spans="1:22" x14ac:dyDescent="0.2">
      <c r="A48" s="54" t="s">
        <v>265</v>
      </c>
      <c r="B48" s="54" t="s">
        <v>108</v>
      </c>
      <c r="C48" s="1" t="s">
        <v>24</v>
      </c>
      <c r="D48" s="1">
        <v>4</v>
      </c>
      <c r="E48" s="21">
        <v>28757</v>
      </c>
      <c r="F48" s="1" t="s">
        <v>27</v>
      </c>
      <c r="G48" s="1" t="s">
        <v>28</v>
      </c>
      <c r="H48" s="21">
        <v>37751</v>
      </c>
      <c r="I48" s="22"/>
      <c r="J48" s="22"/>
      <c r="K48" s="22">
        <v>10</v>
      </c>
      <c r="L48" s="23">
        <v>1560</v>
      </c>
      <c r="M48" s="23"/>
      <c r="O48" s="23"/>
      <c r="P48" s="53">
        <f t="shared" si="0"/>
        <v>1560</v>
      </c>
      <c r="Q48" s="56">
        <f t="shared" si="1"/>
        <v>358.8</v>
      </c>
      <c r="R48" s="53">
        <f t="shared" si="2"/>
        <v>1201.2</v>
      </c>
      <c r="S48" s="23"/>
      <c r="V48" s="23"/>
    </row>
    <row r="49" spans="1:22" x14ac:dyDescent="0.2">
      <c r="A49" s="54" t="s">
        <v>266</v>
      </c>
      <c r="B49" s="54" t="s">
        <v>141</v>
      </c>
      <c r="C49" s="1" t="s">
        <v>22</v>
      </c>
      <c r="D49" s="1">
        <v>3</v>
      </c>
      <c r="E49" s="21">
        <v>30569</v>
      </c>
      <c r="F49" s="1" t="s">
        <v>73</v>
      </c>
      <c r="G49" s="1" t="s">
        <v>137</v>
      </c>
      <c r="H49" s="21">
        <v>37544</v>
      </c>
      <c r="I49" s="22"/>
      <c r="J49" s="22"/>
      <c r="K49" s="22">
        <v>2</v>
      </c>
      <c r="L49" s="23">
        <v>2247.8879999999999</v>
      </c>
      <c r="M49" s="23"/>
      <c r="O49" s="23"/>
      <c r="P49" s="53">
        <f t="shared" si="0"/>
        <v>2247.8879999999999</v>
      </c>
      <c r="Q49" s="56">
        <f t="shared" si="1"/>
        <v>517.01423999999997</v>
      </c>
      <c r="R49" s="53">
        <f t="shared" si="2"/>
        <v>1730.8737599999999</v>
      </c>
      <c r="S49" s="23"/>
      <c r="V49" s="23"/>
    </row>
    <row r="50" spans="1:22" x14ac:dyDescent="0.2">
      <c r="A50" s="54" t="s">
        <v>267</v>
      </c>
      <c r="B50" s="54" t="s">
        <v>141</v>
      </c>
      <c r="C50" s="1" t="s">
        <v>22</v>
      </c>
      <c r="D50" s="1">
        <v>2</v>
      </c>
      <c r="E50" s="21">
        <v>32266</v>
      </c>
      <c r="F50" s="1" t="s">
        <v>30</v>
      </c>
      <c r="G50" s="1" t="s">
        <v>137</v>
      </c>
      <c r="H50" s="21">
        <v>40752</v>
      </c>
      <c r="I50" s="22"/>
      <c r="J50" s="22"/>
      <c r="K50" s="22">
        <v>9</v>
      </c>
      <c r="L50" s="23">
        <v>2917.5239999999999</v>
      </c>
      <c r="M50" s="23"/>
      <c r="O50" s="23"/>
      <c r="P50" s="53">
        <f t="shared" si="0"/>
        <v>2917.5239999999999</v>
      </c>
      <c r="Q50" s="56">
        <f t="shared" si="1"/>
        <v>671.03052000000002</v>
      </c>
      <c r="R50" s="53">
        <f t="shared" si="2"/>
        <v>2246.4934800000001</v>
      </c>
      <c r="S50" s="23"/>
      <c r="V50" s="23"/>
    </row>
    <row r="51" spans="1:22" x14ac:dyDescent="0.2">
      <c r="A51" s="54" t="s">
        <v>268</v>
      </c>
      <c r="B51" s="54" t="s">
        <v>142</v>
      </c>
      <c r="C51" s="1" t="s">
        <v>22</v>
      </c>
      <c r="D51" s="1">
        <v>1</v>
      </c>
      <c r="E51" s="21">
        <v>23713</v>
      </c>
      <c r="F51" s="1" t="s">
        <v>30</v>
      </c>
      <c r="G51" s="1" t="s">
        <v>137</v>
      </c>
      <c r="H51" s="21">
        <v>40228</v>
      </c>
      <c r="I51" s="22"/>
      <c r="J51" s="22"/>
      <c r="K51" s="22">
        <v>10</v>
      </c>
      <c r="L51" s="23">
        <v>2530.848</v>
      </c>
      <c r="M51" s="23"/>
      <c r="O51" s="23"/>
      <c r="P51" s="53">
        <f t="shared" si="0"/>
        <v>2530.848</v>
      </c>
      <c r="Q51" s="56">
        <f t="shared" si="1"/>
        <v>582.09504000000004</v>
      </c>
      <c r="R51" s="53">
        <f t="shared" si="2"/>
        <v>1948.7529599999998</v>
      </c>
      <c r="S51" s="23"/>
      <c r="V51" s="23"/>
    </row>
    <row r="52" spans="1:22" x14ac:dyDescent="0.2">
      <c r="A52" s="54" t="s">
        <v>269</v>
      </c>
      <c r="B52" s="54" t="s">
        <v>143</v>
      </c>
      <c r="C52" s="1" t="s">
        <v>22</v>
      </c>
      <c r="D52" s="1">
        <v>3</v>
      </c>
      <c r="E52" s="21">
        <v>30447</v>
      </c>
      <c r="F52" s="1" t="s">
        <v>30</v>
      </c>
      <c r="G52" s="1" t="s">
        <v>137</v>
      </c>
      <c r="H52" s="21">
        <v>38468</v>
      </c>
      <c r="I52" s="22"/>
      <c r="J52" s="22"/>
      <c r="K52" s="22">
        <v>10</v>
      </c>
      <c r="L52" s="23">
        <v>3763.0080000000003</v>
      </c>
      <c r="M52" s="23"/>
      <c r="O52" s="23"/>
      <c r="P52" s="53">
        <f t="shared" si="0"/>
        <v>3763.0080000000003</v>
      </c>
      <c r="Q52" s="56">
        <f t="shared" si="1"/>
        <v>865.49184000000014</v>
      </c>
      <c r="R52" s="53">
        <f t="shared" si="2"/>
        <v>2897.5161600000001</v>
      </c>
      <c r="S52" s="23"/>
      <c r="V52" s="23"/>
    </row>
    <row r="53" spans="1:22" x14ac:dyDescent="0.2">
      <c r="A53" s="54" t="s">
        <v>270</v>
      </c>
      <c r="B53" s="54" t="s">
        <v>109</v>
      </c>
      <c r="C53" s="1" t="s">
        <v>24</v>
      </c>
      <c r="D53" s="1">
        <v>3</v>
      </c>
      <c r="E53" s="21">
        <v>29505</v>
      </c>
      <c r="F53" s="1" t="s">
        <v>35</v>
      </c>
      <c r="G53" s="1" t="s">
        <v>28</v>
      </c>
      <c r="H53" s="21">
        <v>37508</v>
      </c>
      <c r="I53" s="22"/>
      <c r="J53" s="22"/>
      <c r="K53" s="22">
        <v>6</v>
      </c>
      <c r="L53" s="23">
        <v>2858.34</v>
      </c>
      <c r="M53" s="23"/>
      <c r="O53" s="23"/>
      <c r="P53" s="53">
        <f t="shared" si="0"/>
        <v>2858.34</v>
      </c>
      <c r="Q53" s="56">
        <f t="shared" si="1"/>
        <v>657.41820000000007</v>
      </c>
      <c r="R53" s="53">
        <f t="shared" si="2"/>
        <v>2200.9218000000001</v>
      </c>
      <c r="S53" s="23"/>
      <c r="V53" s="23"/>
    </row>
    <row r="54" spans="1:22" x14ac:dyDescent="0.2">
      <c r="A54" s="54" t="s">
        <v>271</v>
      </c>
      <c r="B54" s="54" t="s">
        <v>39</v>
      </c>
      <c r="C54" s="1" t="s">
        <v>22</v>
      </c>
      <c r="D54" s="1">
        <v>5</v>
      </c>
      <c r="E54" s="21">
        <v>25553</v>
      </c>
      <c r="F54" s="1" t="s">
        <v>35</v>
      </c>
      <c r="G54" s="1" t="s">
        <v>28</v>
      </c>
      <c r="H54" s="21">
        <v>38693</v>
      </c>
      <c r="I54" s="22"/>
      <c r="J54" s="22"/>
      <c r="K54" s="22">
        <v>1</v>
      </c>
      <c r="L54" s="23">
        <v>2716.248</v>
      </c>
      <c r="M54" s="23"/>
      <c r="O54" s="23"/>
      <c r="P54" s="53">
        <f t="shared" si="0"/>
        <v>2716.248</v>
      </c>
      <c r="Q54" s="56">
        <f t="shared" si="1"/>
        <v>624.73704000000009</v>
      </c>
      <c r="R54" s="53">
        <f t="shared" si="2"/>
        <v>2091.5109600000001</v>
      </c>
      <c r="S54" s="23"/>
      <c r="V54" s="23"/>
    </row>
    <row r="55" spans="1:22" x14ac:dyDescent="0.2">
      <c r="A55" s="54" t="s">
        <v>272</v>
      </c>
      <c r="B55" s="54" t="s">
        <v>110</v>
      </c>
      <c r="C55" s="1" t="s">
        <v>24</v>
      </c>
      <c r="D55" s="1">
        <v>7</v>
      </c>
      <c r="E55" s="21">
        <v>23128</v>
      </c>
      <c r="F55" s="1" t="s">
        <v>38</v>
      </c>
      <c r="G55" s="1" t="s">
        <v>28</v>
      </c>
      <c r="H55" s="21">
        <v>32012</v>
      </c>
      <c r="I55" s="22"/>
      <c r="J55" s="22"/>
      <c r="K55" s="22">
        <v>1</v>
      </c>
      <c r="L55" s="23">
        <v>1735.2959999999998</v>
      </c>
      <c r="M55" s="23"/>
      <c r="O55" s="23"/>
      <c r="P55" s="53">
        <f t="shared" si="0"/>
        <v>1735.2959999999998</v>
      </c>
      <c r="Q55" s="56">
        <f t="shared" si="1"/>
        <v>399.11807999999996</v>
      </c>
      <c r="R55" s="53">
        <f t="shared" si="2"/>
        <v>1336.1779199999999</v>
      </c>
      <c r="S55" s="23"/>
      <c r="V55" s="23"/>
    </row>
    <row r="56" spans="1:22" x14ac:dyDescent="0.2">
      <c r="A56" s="54" t="s">
        <v>273</v>
      </c>
      <c r="B56" s="54" t="s">
        <v>45</v>
      </c>
      <c r="C56" s="1" t="s">
        <v>22</v>
      </c>
      <c r="D56" s="1">
        <v>2</v>
      </c>
      <c r="E56" s="21">
        <v>26854</v>
      </c>
      <c r="F56" s="1" t="s">
        <v>27</v>
      </c>
      <c r="G56" s="1" t="s">
        <v>28</v>
      </c>
      <c r="H56" s="21">
        <v>36351</v>
      </c>
      <c r="I56" s="22"/>
      <c r="J56" s="22"/>
      <c r="K56" s="22">
        <v>4</v>
      </c>
      <c r="L56" s="23">
        <v>4299.7919999999995</v>
      </c>
      <c r="M56" s="23"/>
      <c r="O56" s="23"/>
      <c r="P56" s="53">
        <f t="shared" si="0"/>
        <v>4299.7919999999995</v>
      </c>
      <c r="Q56" s="56">
        <f t="shared" si="1"/>
        <v>988.95215999999994</v>
      </c>
      <c r="R56" s="53">
        <f t="shared" si="2"/>
        <v>3310.8398399999996</v>
      </c>
      <c r="S56" s="23"/>
      <c r="V56" s="23"/>
    </row>
    <row r="57" spans="1:22" x14ac:dyDescent="0.2">
      <c r="A57" s="54" t="s">
        <v>274</v>
      </c>
      <c r="B57" s="54" t="s">
        <v>111</v>
      </c>
      <c r="C57" s="1" t="s">
        <v>24</v>
      </c>
      <c r="D57" s="1">
        <v>6</v>
      </c>
      <c r="E57" s="21">
        <v>23689</v>
      </c>
      <c r="F57" s="1" t="s">
        <v>27</v>
      </c>
      <c r="G57" s="1" t="s">
        <v>28</v>
      </c>
      <c r="H57" s="21">
        <v>31568</v>
      </c>
      <c r="I57" s="22"/>
      <c r="J57" s="22"/>
      <c r="K57" s="22">
        <v>8</v>
      </c>
      <c r="L57" s="23">
        <v>3231.2879999999996</v>
      </c>
      <c r="M57" s="23"/>
      <c r="O57" s="23"/>
      <c r="P57" s="53">
        <f t="shared" si="0"/>
        <v>3231.2879999999996</v>
      </c>
      <c r="Q57" s="56">
        <f t="shared" si="1"/>
        <v>743.19623999999988</v>
      </c>
      <c r="R57" s="53">
        <f t="shared" si="2"/>
        <v>2488.0917599999998</v>
      </c>
      <c r="S57" s="23"/>
      <c r="V57" s="23"/>
    </row>
    <row r="58" spans="1:22" x14ac:dyDescent="0.2">
      <c r="A58" s="54" t="s">
        <v>275</v>
      </c>
      <c r="B58" s="54" t="s">
        <v>105</v>
      </c>
      <c r="C58" s="1" t="s">
        <v>24</v>
      </c>
      <c r="D58" s="1">
        <v>3</v>
      </c>
      <c r="E58" s="21">
        <v>30293</v>
      </c>
      <c r="F58" s="1" t="s">
        <v>38</v>
      </c>
      <c r="G58" s="1" t="s">
        <v>28</v>
      </c>
      <c r="H58" s="21">
        <v>41129</v>
      </c>
      <c r="I58" s="22"/>
      <c r="J58" s="22"/>
      <c r="K58" s="22">
        <v>10</v>
      </c>
      <c r="L58" s="23">
        <v>3178.08</v>
      </c>
      <c r="M58" s="23"/>
      <c r="O58" s="23"/>
      <c r="P58" s="53">
        <f t="shared" si="0"/>
        <v>3178.08</v>
      </c>
      <c r="Q58" s="56">
        <f t="shared" si="1"/>
        <v>730.95839999999998</v>
      </c>
      <c r="R58" s="53">
        <f t="shared" si="2"/>
        <v>2447.1215999999999</v>
      </c>
      <c r="S58" s="23"/>
      <c r="V58" s="23"/>
    </row>
    <row r="59" spans="1:22" x14ac:dyDescent="0.2">
      <c r="A59" s="54" t="s">
        <v>276</v>
      </c>
      <c r="B59" s="54" t="s">
        <v>46</v>
      </c>
      <c r="C59" s="1" t="s">
        <v>22</v>
      </c>
      <c r="D59" s="1">
        <v>2</v>
      </c>
      <c r="E59" s="21">
        <v>25253</v>
      </c>
      <c r="F59" s="1" t="s">
        <v>27</v>
      </c>
      <c r="G59" s="1" t="s">
        <v>28</v>
      </c>
      <c r="H59" s="21">
        <v>31760</v>
      </c>
      <c r="I59" s="22"/>
      <c r="J59" s="22"/>
      <c r="K59" s="22">
        <v>1</v>
      </c>
      <c r="L59" s="23">
        <v>2584.4879999999998</v>
      </c>
      <c r="M59" s="23"/>
      <c r="O59" s="23"/>
      <c r="P59" s="53">
        <f t="shared" si="0"/>
        <v>2584.4879999999998</v>
      </c>
      <c r="Q59" s="56">
        <f t="shared" si="1"/>
        <v>594.43223999999998</v>
      </c>
      <c r="R59" s="53">
        <f t="shared" si="2"/>
        <v>1990.0557599999997</v>
      </c>
      <c r="S59" s="23"/>
      <c r="V59" s="23"/>
    </row>
    <row r="60" spans="1:22" x14ac:dyDescent="0.2">
      <c r="A60" s="54" t="s">
        <v>277</v>
      </c>
      <c r="B60" s="54" t="s">
        <v>47</v>
      </c>
      <c r="C60" s="1" t="s">
        <v>22</v>
      </c>
      <c r="D60" s="1">
        <v>2</v>
      </c>
      <c r="E60" s="21">
        <v>32044</v>
      </c>
      <c r="F60" s="1" t="s">
        <v>27</v>
      </c>
      <c r="G60" s="1" t="s">
        <v>28</v>
      </c>
      <c r="H60" s="21">
        <v>38682</v>
      </c>
      <c r="I60" s="22"/>
      <c r="J60" s="22"/>
      <c r="K60" s="22">
        <v>3</v>
      </c>
      <c r="L60" s="23">
        <v>1334.9639999999999</v>
      </c>
      <c r="M60" s="23"/>
      <c r="O60" s="23"/>
      <c r="P60" s="53">
        <f t="shared" si="0"/>
        <v>1334.9639999999999</v>
      </c>
      <c r="Q60" s="56">
        <f t="shared" si="1"/>
        <v>307.04172</v>
      </c>
      <c r="R60" s="53">
        <f t="shared" si="2"/>
        <v>1027.92228</v>
      </c>
      <c r="S60" s="23"/>
      <c r="V60" s="23"/>
    </row>
    <row r="61" spans="1:22" x14ac:dyDescent="0.2">
      <c r="A61" s="54" t="s">
        <v>278</v>
      </c>
      <c r="B61" s="54" t="s">
        <v>144</v>
      </c>
      <c r="C61" s="1" t="s">
        <v>22</v>
      </c>
      <c r="D61" s="1">
        <v>3</v>
      </c>
      <c r="E61" s="21">
        <v>29082</v>
      </c>
      <c r="F61" s="1" t="s">
        <v>145</v>
      </c>
      <c r="G61" s="1" t="s">
        <v>137</v>
      </c>
      <c r="H61" s="21">
        <v>38672</v>
      </c>
      <c r="I61" s="22"/>
      <c r="J61" s="22"/>
      <c r="K61" s="22">
        <v>4</v>
      </c>
      <c r="L61" s="23">
        <v>2789.52</v>
      </c>
      <c r="M61" s="23"/>
      <c r="O61" s="23"/>
      <c r="P61" s="53">
        <f t="shared" si="0"/>
        <v>2789.52</v>
      </c>
      <c r="Q61" s="56">
        <f t="shared" si="1"/>
        <v>641.58960000000002</v>
      </c>
      <c r="R61" s="53">
        <f t="shared" si="2"/>
        <v>2147.9304000000002</v>
      </c>
      <c r="S61" s="23"/>
      <c r="V61" s="23"/>
    </row>
    <row r="62" spans="1:22" x14ac:dyDescent="0.2">
      <c r="A62" s="54" t="s">
        <v>279</v>
      </c>
      <c r="B62" s="54" t="s">
        <v>48</v>
      </c>
      <c r="C62" s="1" t="s">
        <v>22</v>
      </c>
      <c r="D62" s="1">
        <v>2</v>
      </c>
      <c r="E62" s="21">
        <v>22285</v>
      </c>
      <c r="F62" s="1" t="s">
        <v>35</v>
      </c>
      <c r="G62" s="1" t="s">
        <v>28</v>
      </c>
      <c r="H62" s="21">
        <v>37142</v>
      </c>
      <c r="I62" s="22"/>
      <c r="J62" s="22"/>
      <c r="K62" s="22">
        <v>1</v>
      </c>
      <c r="L62" s="23">
        <v>2901.096</v>
      </c>
      <c r="M62" s="23"/>
      <c r="O62" s="23"/>
      <c r="P62" s="53">
        <f t="shared" si="0"/>
        <v>2901.096</v>
      </c>
      <c r="Q62" s="56">
        <f t="shared" si="1"/>
        <v>667.25207999999998</v>
      </c>
      <c r="R62" s="53">
        <f t="shared" si="2"/>
        <v>2233.8439200000003</v>
      </c>
      <c r="S62" s="23"/>
      <c r="V62" s="23"/>
    </row>
    <row r="63" spans="1:22" x14ac:dyDescent="0.2">
      <c r="A63" s="54" t="s">
        <v>280</v>
      </c>
      <c r="B63" s="54" t="s">
        <v>49</v>
      </c>
      <c r="C63" s="1" t="s">
        <v>22</v>
      </c>
      <c r="D63" s="1">
        <v>3</v>
      </c>
      <c r="E63" s="21">
        <v>29295</v>
      </c>
      <c r="F63" s="1" t="s">
        <v>35</v>
      </c>
      <c r="G63" s="1" t="s">
        <v>28</v>
      </c>
      <c r="H63" s="21">
        <v>37751</v>
      </c>
      <c r="I63" s="22"/>
      <c r="J63" s="22"/>
      <c r="K63" s="22">
        <v>4</v>
      </c>
      <c r="L63" s="23">
        <v>3192.6</v>
      </c>
      <c r="M63" s="23"/>
      <c r="O63" s="23"/>
      <c r="P63" s="53">
        <f t="shared" si="0"/>
        <v>3192.6</v>
      </c>
      <c r="Q63" s="56">
        <f t="shared" si="1"/>
        <v>734.298</v>
      </c>
      <c r="R63" s="53">
        <f t="shared" si="2"/>
        <v>2458.3019999999997</v>
      </c>
      <c r="S63" s="23"/>
      <c r="V63" s="23"/>
    </row>
    <row r="64" spans="1:22" x14ac:dyDescent="0.2">
      <c r="A64" s="54" t="s">
        <v>281</v>
      </c>
      <c r="B64" s="54" t="s">
        <v>75</v>
      </c>
      <c r="C64" s="1" t="s">
        <v>24</v>
      </c>
      <c r="D64" s="1">
        <v>9</v>
      </c>
      <c r="E64" s="21">
        <v>21038</v>
      </c>
      <c r="F64" s="1" t="s">
        <v>27</v>
      </c>
      <c r="G64" s="1" t="s">
        <v>28</v>
      </c>
      <c r="H64" s="21">
        <v>28419</v>
      </c>
      <c r="I64" s="22"/>
      <c r="J64" s="22"/>
      <c r="K64" s="22">
        <v>8</v>
      </c>
      <c r="L64" s="23">
        <v>2608.4159999999997</v>
      </c>
      <c r="M64" s="23"/>
      <c r="O64" s="23"/>
      <c r="P64" s="53">
        <f t="shared" si="0"/>
        <v>2608.4159999999997</v>
      </c>
      <c r="Q64" s="56">
        <f t="shared" si="1"/>
        <v>599.93567999999993</v>
      </c>
      <c r="R64" s="53">
        <f t="shared" si="2"/>
        <v>2008.4803199999997</v>
      </c>
      <c r="S64" s="23"/>
      <c r="V64" s="23"/>
    </row>
    <row r="65" spans="1:22" x14ac:dyDescent="0.2">
      <c r="A65" s="54" t="s">
        <v>282</v>
      </c>
      <c r="B65" s="54" t="s">
        <v>196</v>
      </c>
      <c r="C65" s="1" t="s">
        <v>24</v>
      </c>
      <c r="D65" s="1">
        <v>5</v>
      </c>
      <c r="E65" s="21">
        <v>19788</v>
      </c>
      <c r="F65" s="1" t="s">
        <v>190</v>
      </c>
      <c r="G65" s="1" t="s">
        <v>191</v>
      </c>
      <c r="H65" s="21">
        <v>38402</v>
      </c>
      <c r="I65" s="22"/>
      <c r="J65" s="22"/>
      <c r="K65" s="22">
        <v>3</v>
      </c>
      <c r="L65" s="23">
        <v>1291.7040000000002</v>
      </c>
      <c r="M65" s="23"/>
      <c r="O65" s="23"/>
      <c r="P65" s="53">
        <f t="shared" si="0"/>
        <v>1291.7040000000002</v>
      </c>
      <c r="Q65" s="56">
        <f t="shared" si="1"/>
        <v>297.09192000000007</v>
      </c>
      <c r="R65" s="53">
        <f t="shared" si="2"/>
        <v>994.61208000000011</v>
      </c>
      <c r="S65" s="23"/>
      <c r="V65" s="23"/>
    </row>
    <row r="66" spans="1:22" x14ac:dyDescent="0.2">
      <c r="A66" s="54" t="s">
        <v>283</v>
      </c>
      <c r="B66" s="54" t="s">
        <v>139</v>
      </c>
      <c r="C66" s="1" t="s">
        <v>22</v>
      </c>
      <c r="D66" s="1">
        <v>4</v>
      </c>
      <c r="E66" s="21">
        <v>28902</v>
      </c>
      <c r="F66" s="1" t="s">
        <v>20</v>
      </c>
      <c r="G66" s="1" t="s">
        <v>137</v>
      </c>
      <c r="H66" s="21">
        <v>38380</v>
      </c>
      <c r="I66" s="22"/>
      <c r="J66" s="22"/>
      <c r="K66" s="22">
        <v>10</v>
      </c>
      <c r="L66" s="23">
        <v>1911.6959999999999</v>
      </c>
      <c r="M66" s="23"/>
      <c r="O66" s="23"/>
      <c r="P66" s="53">
        <f t="shared" si="0"/>
        <v>1911.6959999999999</v>
      </c>
      <c r="Q66" s="56">
        <f t="shared" si="1"/>
        <v>439.69008000000002</v>
      </c>
      <c r="R66" s="53">
        <f t="shared" si="2"/>
        <v>1472.0059199999998</v>
      </c>
      <c r="S66" s="23"/>
      <c r="V66" s="23"/>
    </row>
    <row r="67" spans="1:22" x14ac:dyDescent="0.2">
      <c r="A67" s="54" t="s">
        <v>284</v>
      </c>
      <c r="B67" s="54" t="s">
        <v>50</v>
      </c>
      <c r="C67" s="1" t="s">
        <v>22</v>
      </c>
      <c r="D67" s="1">
        <v>3</v>
      </c>
      <c r="E67" s="21">
        <v>30531</v>
      </c>
      <c r="F67" s="1" t="s">
        <v>38</v>
      </c>
      <c r="G67" s="1" t="s">
        <v>28</v>
      </c>
      <c r="H67" s="21">
        <v>38619</v>
      </c>
      <c r="I67" s="22"/>
      <c r="J67" s="22"/>
      <c r="K67" s="22">
        <v>10</v>
      </c>
      <c r="L67" s="23">
        <v>3088.3560000000002</v>
      </c>
      <c r="M67" s="23"/>
      <c r="O67" s="23"/>
      <c r="P67" s="53">
        <f t="shared" si="0"/>
        <v>3088.3560000000002</v>
      </c>
      <c r="Q67" s="56">
        <f t="shared" si="1"/>
        <v>710.32188000000008</v>
      </c>
      <c r="R67" s="53">
        <f t="shared" si="2"/>
        <v>2378.0341200000003</v>
      </c>
      <c r="S67" s="23"/>
      <c r="V67" s="23"/>
    </row>
    <row r="68" spans="1:22" x14ac:dyDescent="0.2">
      <c r="A68" s="54" t="s">
        <v>285</v>
      </c>
      <c r="B68" s="54" t="s">
        <v>112</v>
      </c>
      <c r="C68" s="1" t="s">
        <v>24</v>
      </c>
      <c r="D68" s="1">
        <v>2</v>
      </c>
      <c r="E68" s="21">
        <v>32065</v>
      </c>
      <c r="F68" s="1" t="s">
        <v>35</v>
      </c>
      <c r="G68" s="1" t="s">
        <v>28</v>
      </c>
      <c r="H68" s="21">
        <v>39902</v>
      </c>
      <c r="I68" s="22"/>
      <c r="J68" s="22"/>
      <c r="K68" s="22">
        <v>1</v>
      </c>
      <c r="L68" s="23">
        <v>3305.5919999999996</v>
      </c>
      <c r="M68" s="23"/>
      <c r="O68" s="23"/>
      <c r="P68" s="53">
        <f t="shared" si="0"/>
        <v>3305.5919999999996</v>
      </c>
      <c r="Q68" s="56">
        <f t="shared" si="1"/>
        <v>760.28616</v>
      </c>
      <c r="R68" s="53">
        <f t="shared" si="2"/>
        <v>2545.3058399999995</v>
      </c>
      <c r="S68" s="23"/>
      <c r="V68" s="23"/>
    </row>
    <row r="69" spans="1:22" x14ac:dyDescent="0.2">
      <c r="A69" s="54" t="s">
        <v>286</v>
      </c>
      <c r="B69" s="54" t="s">
        <v>176</v>
      </c>
      <c r="C69" s="1" t="s">
        <v>24</v>
      </c>
      <c r="D69" s="1">
        <v>4</v>
      </c>
      <c r="E69" s="21">
        <v>27864</v>
      </c>
      <c r="F69" s="1" t="s">
        <v>145</v>
      </c>
      <c r="G69" s="1" t="s">
        <v>137</v>
      </c>
      <c r="H69" s="21">
        <v>36131</v>
      </c>
      <c r="I69" s="22"/>
      <c r="J69" s="22"/>
      <c r="K69" s="22">
        <v>1</v>
      </c>
      <c r="L69" s="23">
        <v>2320.9680000000003</v>
      </c>
      <c r="M69" s="23"/>
      <c r="O69" s="23"/>
      <c r="P69" s="53">
        <f t="shared" si="0"/>
        <v>2320.9680000000003</v>
      </c>
      <c r="Q69" s="56">
        <f t="shared" si="1"/>
        <v>533.82264000000009</v>
      </c>
      <c r="R69" s="53">
        <f t="shared" si="2"/>
        <v>1787.1453600000002</v>
      </c>
      <c r="S69" s="23"/>
      <c r="V69" s="23"/>
    </row>
    <row r="70" spans="1:22" x14ac:dyDescent="0.2">
      <c r="A70" s="54" t="s">
        <v>287</v>
      </c>
      <c r="B70" s="54" t="s">
        <v>48</v>
      </c>
      <c r="C70" s="1" t="s">
        <v>22</v>
      </c>
      <c r="D70" s="1">
        <v>5</v>
      </c>
      <c r="E70" s="21">
        <v>20873</v>
      </c>
      <c r="F70" s="1" t="s">
        <v>35</v>
      </c>
      <c r="G70" s="1" t="s">
        <v>28</v>
      </c>
      <c r="H70" s="21">
        <v>29358</v>
      </c>
      <c r="I70" s="22"/>
      <c r="J70" s="22"/>
      <c r="K70" s="22">
        <v>7</v>
      </c>
      <c r="L70" s="23">
        <v>2325.54</v>
      </c>
      <c r="M70" s="23"/>
      <c r="O70" s="23"/>
      <c r="P70" s="53">
        <f t="shared" si="0"/>
        <v>2325.54</v>
      </c>
      <c r="Q70" s="56">
        <f t="shared" si="1"/>
        <v>534.87419999999997</v>
      </c>
      <c r="R70" s="53">
        <f t="shared" si="2"/>
        <v>1790.6658</v>
      </c>
      <c r="S70" s="23"/>
      <c r="V70" s="23"/>
    </row>
    <row r="71" spans="1:22" x14ac:dyDescent="0.2">
      <c r="A71" s="54" t="s">
        <v>288</v>
      </c>
      <c r="B71" s="54" t="s">
        <v>51</v>
      </c>
      <c r="C71" s="1" t="s">
        <v>22</v>
      </c>
      <c r="D71" s="1">
        <v>2</v>
      </c>
      <c r="E71" s="21">
        <v>20316</v>
      </c>
      <c r="F71" s="1" t="s">
        <v>38</v>
      </c>
      <c r="G71" s="1" t="s">
        <v>28</v>
      </c>
      <c r="H71" s="21">
        <v>33471</v>
      </c>
      <c r="I71" s="22"/>
      <c r="J71" s="22"/>
      <c r="K71" s="22">
        <v>1</v>
      </c>
      <c r="L71" s="23">
        <v>3796.1040000000003</v>
      </c>
      <c r="M71" s="23"/>
      <c r="O71" s="23"/>
      <c r="P71" s="53">
        <f t="shared" si="0"/>
        <v>3796.1040000000003</v>
      </c>
      <c r="Q71" s="56">
        <f t="shared" si="1"/>
        <v>873.10392000000013</v>
      </c>
      <c r="R71" s="53">
        <f t="shared" si="2"/>
        <v>2923.0000800000003</v>
      </c>
      <c r="S71" s="23"/>
      <c r="V71" s="23"/>
    </row>
    <row r="72" spans="1:22" x14ac:dyDescent="0.2">
      <c r="A72" s="54" t="s">
        <v>289</v>
      </c>
      <c r="B72" s="54" t="s">
        <v>146</v>
      </c>
      <c r="C72" s="1" t="s">
        <v>22</v>
      </c>
      <c r="D72" s="1">
        <v>6</v>
      </c>
      <c r="E72" s="21">
        <v>24546</v>
      </c>
      <c r="F72" s="1" t="s">
        <v>20</v>
      </c>
      <c r="G72" s="1" t="s">
        <v>137</v>
      </c>
      <c r="H72" s="21">
        <v>38083</v>
      </c>
      <c r="I72" s="22"/>
      <c r="J72" s="22"/>
      <c r="K72" s="22">
        <v>1</v>
      </c>
      <c r="L72" s="23">
        <v>3118.5120000000002</v>
      </c>
      <c r="M72" s="23"/>
      <c r="O72" s="23"/>
      <c r="P72" s="53">
        <f t="shared" si="0"/>
        <v>3118.5120000000002</v>
      </c>
      <c r="Q72" s="56">
        <f t="shared" si="1"/>
        <v>717.25776000000008</v>
      </c>
      <c r="R72" s="53">
        <f t="shared" si="2"/>
        <v>2401.2542400000002</v>
      </c>
      <c r="S72" s="23"/>
      <c r="V72" s="23"/>
    </row>
    <row r="73" spans="1:22" x14ac:dyDescent="0.2">
      <c r="A73" s="54" t="s">
        <v>290</v>
      </c>
      <c r="B73" s="54" t="s">
        <v>197</v>
      </c>
      <c r="C73" s="1" t="s">
        <v>24</v>
      </c>
      <c r="D73" s="1">
        <v>4</v>
      </c>
      <c r="E73" s="21">
        <v>23639</v>
      </c>
      <c r="F73" s="1" t="s">
        <v>190</v>
      </c>
      <c r="G73" s="1" t="s">
        <v>191</v>
      </c>
      <c r="H73" s="21">
        <v>32758</v>
      </c>
      <c r="I73" s="22"/>
      <c r="J73" s="22"/>
      <c r="K73" s="22">
        <v>1</v>
      </c>
      <c r="L73" s="23">
        <v>3528.0840000000003</v>
      </c>
      <c r="M73" s="23"/>
      <c r="O73" s="23"/>
      <c r="P73" s="53">
        <f t="shared" si="0"/>
        <v>3528.0840000000003</v>
      </c>
      <c r="Q73" s="56">
        <f t="shared" si="1"/>
        <v>811.45932000000005</v>
      </c>
      <c r="R73" s="53">
        <f t="shared" si="2"/>
        <v>2716.6246800000004</v>
      </c>
      <c r="S73" s="23"/>
      <c r="V73" s="23"/>
    </row>
    <row r="74" spans="1:22" x14ac:dyDescent="0.2">
      <c r="A74" s="54" t="s">
        <v>291</v>
      </c>
      <c r="B74" s="54" t="s">
        <v>52</v>
      </c>
      <c r="C74" s="1" t="s">
        <v>22</v>
      </c>
      <c r="D74" s="1">
        <v>3</v>
      </c>
      <c r="E74" s="21">
        <v>29648</v>
      </c>
      <c r="F74" s="1" t="s">
        <v>27</v>
      </c>
      <c r="G74" s="1" t="s">
        <v>28</v>
      </c>
      <c r="H74" s="21">
        <v>39603</v>
      </c>
      <c r="I74" s="22"/>
      <c r="J74" s="22"/>
      <c r="K74" s="22">
        <v>9</v>
      </c>
      <c r="L74" s="23">
        <v>3594.8760000000002</v>
      </c>
      <c r="M74" s="23"/>
      <c r="O74" s="23"/>
      <c r="P74" s="53">
        <f t="shared" si="0"/>
        <v>3594.8760000000002</v>
      </c>
      <c r="Q74" s="56">
        <f t="shared" si="1"/>
        <v>826.82148000000007</v>
      </c>
      <c r="R74" s="53">
        <f t="shared" si="2"/>
        <v>2768.0545200000001</v>
      </c>
      <c r="S74" s="23"/>
      <c r="V74" s="23"/>
    </row>
    <row r="75" spans="1:22" x14ac:dyDescent="0.2">
      <c r="A75" s="54" t="s">
        <v>292</v>
      </c>
      <c r="B75" s="54" t="s">
        <v>41</v>
      </c>
      <c r="C75" s="1" t="s">
        <v>22</v>
      </c>
      <c r="D75" s="1">
        <v>2</v>
      </c>
      <c r="E75" s="21">
        <v>32647</v>
      </c>
      <c r="F75" s="1" t="s">
        <v>27</v>
      </c>
      <c r="G75" s="1" t="s">
        <v>28</v>
      </c>
      <c r="H75" s="21">
        <v>40291</v>
      </c>
      <c r="I75" s="22"/>
      <c r="J75" s="22"/>
      <c r="K75" s="22">
        <v>7</v>
      </c>
      <c r="L75" s="23">
        <v>3266.3519999999999</v>
      </c>
      <c r="M75" s="23"/>
      <c r="O75" s="23"/>
      <c r="P75" s="53">
        <f t="shared" si="0"/>
        <v>3266.3519999999999</v>
      </c>
      <c r="Q75" s="56">
        <f t="shared" si="1"/>
        <v>751.26095999999995</v>
      </c>
      <c r="R75" s="53">
        <f t="shared" si="2"/>
        <v>2515.0910399999998</v>
      </c>
      <c r="S75" s="23"/>
      <c r="V75" s="23"/>
    </row>
    <row r="76" spans="1:22" x14ac:dyDescent="0.2">
      <c r="A76" s="54" t="s">
        <v>293</v>
      </c>
      <c r="B76" s="54" t="s">
        <v>53</v>
      </c>
      <c r="C76" s="1" t="s">
        <v>22</v>
      </c>
      <c r="D76" s="1">
        <v>5</v>
      </c>
      <c r="E76" s="21">
        <v>23507</v>
      </c>
      <c r="F76" s="1" t="s">
        <v>27</v>
      </c>
      <c r="G76" s="1" t="s">
        <v>28</v>
      </c>
      <c r="H76" s="21">
        <v>35903</v>
      </c>
      <c r="I76" s="22"/>
      <c r="J76" s="22"/>
      <c r="K76" s="22">
        <v>10</v>
      </c>
      <c r="L76" s="23">
        <v>2535.8639999999996</v>
      </c>
      <c r="M76" s="23"/>
      <c r="O76" s="23"/>
      <c r="P76" s="53">
        <f t="shared" ref="P76:P139" si="3">SUM(L76:O76)</f>
        <v>2535.8639999999996</v>
      </c>
      <c r="Q76" s="56">
        <f t="shared" ref="Q76:Q139" si="4">P76*23%</f>
        <v>583.24871999999993</v>
      </c>
      <c r="R76" s="53">
        <f t="shared" ref="R76:R139" si="5">P76-Q76</f>
        <v>1952.6152799999995</v>
      </c>
      <c r="S76" s="23"/>
      <c r="V76" s="23"/>
    </row>
    <row r="77" spans="1:22" x14ac:dyDescent="0.2">
      <c r="A77" s="54" t="s">
        <v>294</v>
      </c>
      <c r="B77" s="54" t="s">
        <v>113</v>
      </c>
      <c r="C77" s="1" t="s">
        <v>24</v>
      </c>
      <c r="D77" s="1">
        <v>4</v>
      </c>
      <c r="E77" s="21">
        <v>27650</v>
      </c>
      <c r="F77" s="1" t="s">
        <v>35</v>
      </c>
      <c r="G77" s="1" t="s">
        <v>28</v>
      </c>
      <c r="H77" s="21">
        <v>39188</v>
      </c>
      <c r="I77" s="22"/>
      <c r="J77" s="22"/>
      <c r="K77" s="22">
        <v>1</v>
      </c>
      <c r="L77" s="23">
        <v>2375.7600000000002</v>
      </c>
      <c r="M77" s="23"/>
      <c r="O77" s="23"/>
      <c r="P77" s="53">
        <f t="shared" si="3"/>
        <v>2375.7600000000002</v>
      </c>
      <c r="Q77" s="56">
        <f t="shared" si="4"/>
        <v>546.42480000000012</v>
      </c>
      <c r="R77" s="53">
        <f t="shared" si="5"/>
        <v>1829.3352</v>
      </c>
      <c r="S77" s="23"/>
      <c r="V77" s="23"/>
    </row>
    <row r="78" spans="1:22" x14ac:dyDescent="0.2">
      <c r="A78" s="54" t="s">
        <v>295</v>
      </c>
      <c r="B78" s="54" t="s">
        <v>103</v>
      </c>
      <c r="C78" s="1" t="s">
        <v>24</v>
      </c>
      <c r="D78" s="1">
        <v>3</v>
      </c>
      <c r="E78" s="21">
        <v>30334</v>
      </c>
      <c r="F78" s="1" t="s">
        <v>38</v>
      </c>
      <c r="G78" s="1" t="s">
        <v>28</v>
      </c>
      <c r="H78" s="21">
        <v>37937</v>
      </c>
      <c r="I78" s="22"/>
      <c r="J78" s="22"/>
      <c r="K78" s="22">
        <v>9</v>
      </c>
      <c r="L78" s="23">
        <v>2858.2560000000003</v>
      </c>
      <c r="M78" s="23"/>
      <c r="O78" s="23"/>
      <c r="P78" s="53">
        <f t="shared" si="3"/>
        <v>2858.2560000000003</v>
      </c>
      <c r="Q78" s="56">
        <f t="shared" si="4"/>
        <v>657.39888000000008</v>
      </c>
      <c r="R78" s="53">
        <f t="shared" si="5"/>
        <v>2200.8571200000001</v>
      </c>
      <c r="S78" s="23"/>
      <c r="V78" s="23"/>
    </row>
    <row r="79" spans="1:22" x14ac:dyDescent="0.2">
      <c r="A79" s="54" t="s">
        <v>296</v>
      </c>
      <c r="B79" s="54" t="s">
        <v>177</v>
      </c>
      <c r="C79" s="1" t="s">
        <v>24</v>
      </c>
      <c r="D79" s="1">
        <v>5</v>
      </c>
      <c r="E79" s="21">
        <v>26165</v>
      </c>
      <c r="F79" s="1" t="s">
        <v>145</v>
      </c>
      <c r="G79" s="1" t="s">
        <v>137</v>
      </c>
      <c r="H79" s="21">
        <v>35731</v>
      </c>
      <c r="I79" s="22"/>
      <c r="J79" s="22"/>
      <c r="K79" s="22">
        <v>9</v>
      </c>
      <c r="L79" s="23">
        <v>1218.252</v>
      </c>
      <c r="M79" s="23"/>
      <c r="O79" s="23"/>
      <c r="P79" s="53">
        <f t="shared" si="3"/>
        <v>1218.252</v>
      </c>
      <c r="Q79" s="56">
        <f t="shared" si="4"/>
        <v>280.19796000000002</v>
      </c>
      <c r="R79" s="53">
        <f t="shared" si="5"/>
        <v>938.05403999999999</v>
      </c>
      <c r="S79" s="23"/>
      <c r="V79" s="23"/>
    </row>
    <row r="80" spans="1:22" x14ac:dyDescent="0.2">
      <c r="A80" s="54" t="s">
        <v>297</v>
      </c>
      <c r="B80" s="54" t="s">
        <v>147</v>
      </c>
      <c r="C80" s="1" t="s">
        <v>22</v>
      </c>
      <c r="D80" s="1">
        <v>3</v>
      </c>
      <c r="E80" s="21">
        <v>29876</v>
      </c>
      <c r="F80" s="1" t="s">
        <v>145</v>
      </c>
      <c r="G80" s="1" t="s">
        <v>137</v>
      </c>
      <c r="H80" s="21">
        <v>37635</v>
      </c>
      <c r="I80" s="22"/>
      <c r="J80" s="22"/>
      <c r="K80" s="22">
        <v>9</v>
      </c>
      <c r="L80" s="23">
        <v>1560</v>
      </c>
      <c r="M80" s="23"/>
      <c r="O80" s="23"/>
      <c r="P80" s="53">
        <f t="shared" si="3"/>
        <v>1560</v>
      </c>
      <c r="Q80" s="56">
        <f t="shared" si="4"/>
        <v>358.8</v>
      </c>
      <c r="R80" s="53">
        <f t="shared" si="5"/>
        <v>1201.2</v>
      </c>
      <c r="S80" s="23"/>
      <c r="V80" s="23"/>
    </row>
    <row r="81" spans="1:22" x14ac:dyDescent="0.2">
      <c r="A81" s="54" t="s">
        <v>298</v>
      </c>
      <c r="B81" s="54" t="s">
        <v>54</v>
      </c>
      <c r="C81" s="1" t="s">
        <v>22</v>
      </c>
      <c r="D81" s="1">
        <v>5</v>
      </c>
      <c r="E81" s="21">
        <v>25410</v>
      </c>
      <c r="F81" s="1" t="s">
        <v>27</v>
      </c>
      <c r="G81" s="1" t="s">
        <v>28</v>
      </c>
      <c r="H81" s="21">
        <v>33437</v>
      </c>
      <c r="I81" s="22"/>
      <c r="J81" s="22"/>
      <c r="K81" s="22">
        <v>10</v>
      </c>
      <c r="L81" s="23">
        <v>3670.7639999999997</v>
      </c>
      <c r="M81" s="23"/>
      <c r="O81" s="23"/>
      <c r="P81" s="53">
        <f t="shared" si="3"/>
        <v>3670.7639999999997</v>
      </c>
      <c r="Q81" s="56">
        <f t="shared" si="4"/>
        <v>844.27571999999998</v>
      </c>
      <c r="R81" s="53">
        <f t="shared" si="5"/>
        <v>2826.4882799999996</v>
      </c>
      <c r="S81" s="23"/>
      <c r="V81" s="23"/>
    </row>
    <row r="82" spans="1:22" x14ac:dyDescent="0.2">
      <c r="A82" s="54" t="s">
        <v>299</v>
      </c>
      <c r="B82" s="54" t="s">
        <v>55</v>
      </c>
      <c r="C82" s="1" t="s">
        <v>22</v>
      </c>
      <c r="D82" s="1">
        <v>3</v>
      </c>
      <c r="E82" s="21">
        <v>29151</v>
      </c>
      <c r="F82" s="1" t="s">
        <v>33</v>
      </c>
      <c r="G82" s="1" t="s">
        <v>28</v>
      </c>
      <c r="H82" s="21">
        <v>41009</v>
      </c>
      <c r="I82" s="22"/>
      <c r="J82" s="22"/>
      <c r="K82" s="22">
        <v>10</v>
      </c>
      <c r="L82" s="23">
        <v>2778.4320000000002</v>
      </c>
      <c r="M82" s="23"/>
      <c r="O82" s="23"/>
      <c r="P82" s="53">
        <f t="shared" si="3"/>
        <v>2778.4320000000002</v>
      </c>
      <c r="Q82" s="56">
        <f t="shared" si="4"/>
        <v>639.0393600000001</v>
      </c>
      <c r="R82" s="53">
        <f t="shared" si="5"/>
        <v>2139.39264</v>
      </c>
      <c r="S82" s="23"/>
      <c r="V82" s="23"/>
    </row>
    <row r="83" spans="1:22" x14ac:dyDescent="0.2">
      <c r="A83" s="54" t="s">
        <v>300</v>
      </c>
      <c r="B83" s="54" t="s">
        <v>178</v>
      </c>
      <c r="C83" s="1" t="s">
        <v>24</v>
      </c>
      <c r="D83" s="1">
        <v>5</v>
      </c>
      <c r="E83" s="21">
        <v>19724</v>
      </c>
      <c r="F83" s="1" t="s">
        <v>30</v>
      </c>
      <c r="G83" s="1" t="s">
        <v>137</v>
      </c>
      <c r="H83" s="21">
        <v>29880</v>
      </c>
      <c r="I83" s="22"/>
      <c r="J83" s="22"/>
      <c r="K83" s="22">
        <v>9</v>
      </c>
      <c r="L83" s="23">
        <v>3429.2280000000001</v>
      </c>
      <c r="M83" s="23"/>
      <c r="O83" s="23"/>
      <c r="P83" s="53">
        <f t="shared" si="3"/>
        <v>3429.2280000000001</v>
      </c>
      <c r="Q83" s="56">
        <f t="shared" si="4"/>
        <v>788.72244000000001</v>
      </c>
      <c r="R83" s="53">
        <f t="shared" si="5"/>
        <v>2640.5055600000001</v>
      </c>
      <c r="S83" s="23"/>
      <c r="V83" s="23"/>
    </row>
    <row r="84" spans="1:22" x14ac:dyDescent="0.2">
      <c r="A84" s="54" t="s">
        <v>301</v>
      </c>
      <c r="B84" s="54" t="s">
        <v>56</v>
      </c>
      <c r="C84" s="1" t="s">
        <v>22</v>
      </c>
      <c r="D84" s="1">
        <v>3</v>
      </c>
      <c r="E84" s="21">
        <v>30193</v>
      </c>
      <c r="F84" s="1" t="s">
        <v>35</v>
      </c>
      <c r="G84" s="1" t="s">
        <v>28</v>
      </c>
      <c r="H84" s="21">
        <v>38474</v>
      </c>
      <c r="I84" s="22"/>
      <c r="J84" s="22"/>
      <c r="K84" s="22">
        <v>10</v>
      </c>
      <c r="L84" s="23">
        <v>3199.0320000000002</v>
      </c>
      <c r="M84" s="23"/>
      <c r="O84" s="23"/>
      <c r="P84" s="53">
        <f t="shared" si="3"/>
        <v>3199.0320000000002</v>
      </c>
      <c r="Q84" s="56">
        <f t="shared" si="4"/>
        <v>735.77736000000004</v>
      </c>
      <c r="R84" s="53">
        <f t="shared" si="5"/>
        <v>2463.2546400000001</v>
      </c>
      <c r="S84" s="23"/>
      <c r="V84" s="23"/>
    </row>
    <row r="85" spans="1:22" x14ac:dyDescent="0.2">
      <c r="A85" s="54" t="s">
        <v>302</v>
      </c>
      <c r="B85" s="54" t="s">
        <v>54</v>
      </c>
      <c r="C85" s="1" t="s">
        <v>22</v>
      </c>
      <c r="D85" s="1">
        <v>1</v>
      </c>
      <c r="E85" s="21">
        <v>28791</v>
      </c>
      <c r="F85" s="1" t="s">
        <v>27</v>
      </c>
      <c r="G85" s="1" t="s">
        <v>28</v>
      </c>
      <c r="H85" s="21">
        <v>36564</v>
      </c>
      <c r="I85" s="22"/>
      <c r="J85" s="22"/>
      <c r="K85" s="22">
        <v>4</v>
      </c>
      <c r="L85" s="23">
        <v>2233.1280000000002</v>
      </c>
      <c r="M85" s="23"/>
      <c r="O85" s="23"/>
      <c r="P85" s="53">
        <f t="shared" si="3"/>
        <v>2233.1280000000002</v>
      </c>
      <c r="Q85" s="56">
        <f t="shared" si="4"/>
        <v>513.61944000000005</v>
      </c>
      <c r="R85" s="53">
        <f t="shared" si="5"/>
        <v>1719.5085600000002</v>
      </c>
      <c r="S85" s="23"/>
      <c r="V85" s="23"/>
    </row>
    <row r="86" spans="1:22" x14ac:dyDescent="0.2">
      <c r="A86" s="54" t="s">
        <v>303</v>
      </c>
      <c r="B86" s="54" t="s">
        <v>103</v>
      </c>
      <c r="C86" s="1" t="s">
        <v>24</v>
      </c>
      <c r="D86" s="1">
        <v>6</v>
      </c>
      <c r="E86" s="21">
        <v>23839</v>
      </c>
      <c r="F86" s="1" t="s">
        <v>27</v>
      </c>
      <c r="G86" s="1" t="s">
        <v>28</v>
      </c>
      <c r="H86" s="21">
        <v>32380</v>
      </c>
      <c r="I86" s="22"/>
      <c r="J86" s="22"/>
      <c r="K86" s="22">
        <v>1</v>
      </c>
      <c r="L86" s="23">
        <v>1291.02</v>
      </c>
      <c r="M86" s="23"/>
      <c r="O86" s="23"/>
      <c r="P86" s="53">
        <f t="shared" si="3"/>
        <v>1291.02</v>
      </c>
      <c r="Q86" s="56">
        <f t="shared" si="4"/>
        <v>296.93459999999999</v>
      </c>
      <c r="R86" s="53">
        <f t="shared" si="5"/>
        <v>994.08539999999994</v>
      </c>
      <c r="S86" s="23"/>
      <c r="V86" s="23"/>
    </row>
    <row r="87" spans="1:22" x14ac:dyDescent="0.2">
      <c r="A87" s="54" t="s">
        <v>304</v>
      </c>
      <c r="B87" s="54" t="s">
        <v>108</v>
      </c>
      <c r="C87" s="1" t="s">
        <v>24</v>
      </c>
      <c r="D87" s="1">
        <v>6</v>
      </c>
      <c r="E87" s="21">
        <v>24816</v>
      </c>
      <c r="F87" s="1" t="s">
        <v>73</v>
      </c>
      <c r="G87" s="1" t="s">
        <v>137</v>
      </c>
      <c r="H87" s="21">
        <v>39487</v>
      </c>
      <c r="I87" s="22"/>
      <c r="J87" s="22"/>
      <c r="K87" s="22">
        <v>5</v>
      </c>
      <c r="L87" s="23">
        <v>1524.252</v>
      </c>
      <c r="M87" s="23"/>
      <c r="O87" s="23"/>
      <c r="P87" s="53">
        <f t="shared" si="3"/>
        <v>1524.252</v>
      </c>
      <c r="Q87" s="56">
        <f t="shared" si="4"/>
        <v>350.57796000000002</v>
      </c>
      <c r="R87" s="53">
        <f t="shared" si="5"/>
        <v>1173.6740399999999</v>
      </c>
      <c r="S87" s="23"/>
      <c r="V87" s="23"/>
    </row>
    <row r="88" spans="1:22" x14ac:dyDescent="0.2">
      <c r="A88" s="54" t="s">
        <v>305</v>
      </c>
      <c r="B88" s="54" t="s">
        <v>54</v>
      </c>
      <c r="C88" s="1" t="s">
        <v>22</v>
      </c>
      <c r="D88" s="1">
        <v>1</v>
      </c>
      <c r="E88" s="21">
        <v>28692</v>
      </c>
      <c r="F88" s="1" t="s">
        <v>35</v>
      </c>
      <c r="G88" s="1" t="s">
        <v>137</v>
      </c>
      <c r="H88" s="21">
        <v>40354</v>
      </c>
      <c r="I88" s="22"/>
      <c r="J88" s="22"/>
      <c r="K88" s="22">
        <v>9</v>
      </c>
      <c r="L88" s="23">
        <v>2122.0920000000001</v>
      </c>
      <c r="M88" s="23"/>
      <c r="O88" s="23"/>
      <c r="P88" s="53">
        <f t="shared" si="3"/>
        <v>2122.0920000000001</v>
      </c>
      <c r="Q88" s="56">
        <f t="shared" si="4"/>
        <v>488.08116000000007</v>
      </c>
      <c r="R88" s="53">
        <f t="shared" si="5"/>
        <v>1634.0108399999999</v>
      </c>
      <c r="S88" s="23"/>
      <c r="V88" s="23"/>
    </row>
    <row r="89" spans="1:22" x14ac:dyDescent="0.2">
      <c r="A89" s="54" t="s">
        <v>306</v>
      </c>
      <c r="B89" s="54" t="s">
        <v>49</v>
      </c>
      <c r="C89" s="1" t="s">
        <v>22</v>
      </c>
      <c r="D89" s="1">
        <v>7</v>
      </c>
      <c r="E89" s="21">
        <v>21806</v>
      </c>
      <c r="F89" s="1" t="s">
        <v>27</v>
      </c>
      <c r="G89" s="1" t="s">
        <v>28</v>
      </c>
      <c r="H89" s="21">
        <v>37341</v>
      </c>
      <c r="I89" s="22"/>
      <c r="J89" s="22"/>
      <c r="K89" s="22">
        <v>5</v>
      </c>
      <c r="L89" s="23">
        <v>3673.6439999999998</v>
      </c>
      <c r="M89" s="23"/>
      <c r="O89" s="23"/>
      <c r="P89" s="53">
        <f t="shared" si="3"/>
        <v>3673.6439999999998</v>
      </c>
      <c r="Q89" s="56">
        <f t="shared" si="4"/>
        <v>844.93812000000003</v>
      </c>
      <c r="R89" s="53">
        <f t="shared" si="5"/>
        <v>2828.7058799999995</v>
      </c>
      <c r="S89" s="23"/>
      <c r="V89" s="23"/>
    </row>
    <row r="90" spans="1:22" x14ac:dyDescent="0.2">
      <c r="A90" s="54" t="s">
        <v>307</v>
      </c>
      <c r="B90" s="54" t="s">
        <v>57</v>
      </c>
      <c r="C90" s="1" t="s">
        <v>22</v>
      </c>
      <c r="D90" s="1">
        <v>3</v>
      </c>
      <c r="E90" s="21">
        <v>30698</v>
      </c>
      <c r="F90" s="1" t="s">
        <v>35</v>
      </c>
      <c r="G90" s="1" t="s">
        <v>28</v>
      </c>
      <c r="H90" s="21">
        <v>38166</v>
      </c>
      <c r="I90" s="22"/>
      <c r="J90" s="22"/>
      <c r="K90" s="22">
        <v>1</v>
      </c>
      <c r="L90" s="23">
        <v>3105.9840000000004</v>
      </c>
      <c r="M90" s="23"/>
      <c r="O90" s="23"/>
      <c r="P90" s="53">
        <f t="shared" si="3"/>
        <v>3105.9840000000004</v>
      </c>
      <c r="Q90" s="56">
        <f t="shared" si="4"/>
        <v>714.37632000000008</v>
      </c>
      <c r="R90" s="53">
        <f t="shared" si="5"/>
        <v>2391.6076800000001</v>
      </c>
      <c r="S90" s="23"/>
      <c r="V90" s="23"/>
    </row>
    <row r="91" spans="1:22" x14ac:dyDescent="0.2">
      <c r="A91" s="54" t="s">
        <v>308</v>
      </c>
      <c r="B91" s="54" t="s">
        <v>148</v>
      </c>
      <c r="C91" s="1" t="s">
        <v>22</v>
      </c>
      <c r="D91" s="1">
        <v>2</v>
      </c>
      <c r="E91" s="21">
        <v>25332</v>
      </c>
      <c r="F91" s="1" t="s">
        <v>149</v>
      </c>
      <c r="G91" s="1" t="s">
        <v>137</v>
      </c>
      <c r="H91" s="21">
        <v>35648</v>
      </c>
      <c r="I91" s="22"/>
      <c r="J91" s="22"/>
      <c r="K91" s="22">
        <v>6</v>
      </c>
      <c r="L91" s="23">
        <v>3001.3679999999999</v>
      </c>
      <c r="M91" s="23"/>
      <c r="O91" s="23"/>
      <c r="P91" s="53">
        <f t="shared" si="3"/>
        <v>3001.3679999999999</v>
      </c>
      <c r="Q91" s="56">
        <f t="shared" si="4"/>
        <v>690.31464000000005</v>
      </c>
      <c r="R91" s="53">
        <f t="shared" si="5"/>
        <v>2311.0533599999999</v>
      </c>
      <c r="S91" s="23"/>
      <c r="V91" s="23"/>
    </row>
    <row r="92" spans="1:22" x14ac:dyDescent="0.2">
      <c r="A92" s="54" t="s">
        <v>309</v>
      </c>
      <c r="B92" s="54" t="s">
        <v>114</v>
      </c>
      <c r="C92" s="1" t="s">
        <v>24</v>
      </c>
      <c r="D92" s="1">
        <v>3</v>
      </c>
      <c r="E92" s="21">
        <v>30566</v>
      </c>
      <c r="F92" s="1" t="s">
        <v>33</v>
      </c>
      <c r="G92" s="1" t="s">
        <v>28</v>
      </c>
      <c r="H92" s="21">
        <v>36912</v>
      </c>
      <c r="I92" s="22"/>
      <c r="J92" s="22"/>
      <c r="K92" s="22">
        <v>7</v>
      </c>
      <c r="L92" s="23">
        <v>2930.4719999999998</v>
      </c>
      <c r="M92" s="23"/>
      <c r="O92" s="23"/>
      <c r="P92" s="53">
        <f t="shared" si="3"/>
        <v>2930.4719999999998</v>
      </c>
      <c r="Q92" s="56">
        <f t="shared" si="4"/>
        <v>674.00855999999999</v>
      </c>
      <c r="R92" s="53">
        <f t="shared" si="5"/>
        <v>2256.4634399999995</v>
      </c>
      <c r="S92" s="23"/>
      <c r="V92" s="23"/>
    </row>
    <row r="93" spans="1:22" x14ac:dyDescent="0.2">
      <c r="A93" s="54" t="s">
        <v>310</v>
      </c>
      <c r="B93" s="54" t="s">
        <v>150</v>
      </c>
      <c r="C93" s="1" t="s">
        <v>22</v>
      </c>
      <c r="D93" s="1">
        <v>6</v>
      </c>
      <c r="E93" s="21">
        <v>25218</v>
      </c>
      <c r="F93" s="1" t="s">
        <v>30</v>
      </c>
      <c r="G93" s="1" t="s">
        <v>137</v>
      </c>
      <c r="H93" s="21">
        <v>32143</v>
      </c>
      <c r="I93" s="22"/>
      <c r="J93" s="22"/>
      <c r="K93" s="22">
        <v>3</v>
      </c>
      <c r="L93" s="23">
        <v>1379.316</v>
      </c>
      <c r="M93" s="23"/>
      <c r="O93" s="23"/>
      <c r="P93" s="53">
        <f t="shared" si="3"/>
        <v>1379.316</v>
      </c>
      <c r="Q93" s="56">
        <f t="shared" si="4"/>
        <v>317.24268000000001</v>
      </c>
      <c r="R93" s="53">
        <f t="shared" si="5"/>
        <v>1062.07332</v>
      </c>
      <c r="S93" s="23"/>
      <c r="V93" s="23"/>
    </row>
    <row r="94" spans="1:22" x14ac:dyDescent="0.2">
      <c r="A94" s="54" t="s">
        <v>311</v>
      </c>
      <c r="B94" s="54" t="s">
        <v>115</v>
      </c>
      <c r="C94" s="1" t="s">
        <v>24</v>
      </c>
      <c r="D94" s="1">
        <v>4</v>
      </c>
      <c r="E94" s="21">
        <v>28241</v>
      </c>
      <c r="F94" s="1" t="s">
        <v>27</v>
      </c>
      <c r="G94" s="1" t="s">
        <v>28</v>
      </c>
      <c r="H94" s="21">
        <v>38499</v>
      </c>
      <c r="I94" s="22"/>
      <c r="J94" s="22"/>
      <c r="K94" s="22">
        <v>9</v>
      </c>
      <c r="L94" s="23">
        <v>1254.912</v>
      </c>
      <c r="M94" s="23"/>
      <c r="O94" s="23"/>
      <c r="P94" s="53">
        <f t="shared" si="3"/>
        <v>1254.912</v>
      </c>
      <c r="Q94" s="56">
        <f t="shared" si="4"/>
        <v>288.62976000000003</v>
      </c>
      <c r="R94" s="53">
        <f t="shared" si="5"/>
        <v>966.28224</v>
      </c>
      <c r="S94" s="23"/>
      <c r="V94" s="23"/>
    </row>
    <row r="95" spans="1:22" x14ac:dyDescent="0.2">
      <c r="A95" s="54" t="s">
        <v>312</v>
      </c>
      <c r="B95" s="54" t="s">
        <v>174</v>
      </c>
      <c r="C95" s="1" t="s">
        <v>24</v>
      </c>
      <c r="D95" s="1">
        <v>2</v>
      </c>
      <c r="E95" s="21">
        <v>26161</v>
      </c>
      <c r="F95" s="1" t="s">
        <v>30</v>
      </c>
      <c r="G95" s="1" t="s">
        <v>137</v>
      </c>
      <c r="H95" s="21">
        <v>40979</v>
      </c>
      <c r="I95" s="22"/>
      <c r="J95" s="22"/>
      <c r="K95" s="22">
        <v>1</v>
      </c>
      <c r="L95" s="23">
        <v>3657.84</v>
      </c>
      <c r="M95" s="23"/>
      <c r="O95" s="23"/>
      <c r="P95" s="53">
        <f t="shared" si="3"/>
        <v>3657.84</v>
      </c>
      <c r="Q95" s="56">
        <f t="shared" si="4"/>
        <v>841.30320000000006</v>
      </c>
      <c r="R95" s="53">
        <f t="shared" si="5"/>
        <v>2816.5367999999999</v>
      </c>
      <c r="S95" s="23"/>
      <c r="V95" s="23"/>
    </row>
    <row r="96" spans="1:22" x14ac:dyDescent="0.2">
      <c r="A96" s="54" t="s">
        <v>313</v>
      </c>
      <c r="B96" s="54" t="s">
        <v>58</v>
      </c>
      <c r="C96" s="1" t="s">
        <v>22</v>
      </c>
      <c r="D96" s="1">
        <v>1</v>
      </c>
      <c r="E96" s="21">
        <v>25531</v>
      </c>
      <c r="F96" s="1" t="s">
        <v>38</v>
      </c>
      <c r="G96" s="1" t="s">
        <v>28</v>
      </c>
      <c r="H96" s="21">
        <v>36383</v>
      </c>
      <c r="I96" s="22"/>
      <c r="J96" s="22"/>
      <c r="K96" s="22">
        <v>1</v>
      </c>
      <c r="L96" s="23">
        <v>1447.6319999999998</v>
      </c>
      <c r="M96" s="23"/>
      <c r="O96" s="23"/>
      <c r="P96" s="53">
        <f t="shared" si="3"/>
        <v>1447.6319999999998</v>
      </c>
      <c r="Q96" s="56">
        <f t="shared" si="4"/>
        <v>332.95535999999998</v>
      </c>
      <c r="R96" s="53">
        <f t="shared" si="5"/>
        <v>1114.6766399999999</v>
      </c>
      <c r="S96" s="23"/>
      <c r="V96" s="23"/>
    </row>
    <row r="97" spans="1:22" x14ac:dyDescent="0.2">
      <c r="A97" s="54" t="s">
        <v>314</v>
      </c>
      <c r="B97" s="54" t="s">
        <v>37</v>
      </c>
      <c r="C97" s="1" t="s">
        <v>22</v>
      </c>
      <c r="D97" s="1">
        <v>2</v>
      </c>
      <c r="E97" s="21">
        <v>23841</v>
      </c>
      <c r="F97" s="1" t="s">
        <v>38</v>
      </c>
      <c r="G97" s="1" t="s">
        <v>28</v>
      </c>
      <c r="H97" s="21">
        <v>35432</v>
      </c>
      <c r="I97" s="22"/>
      <c r="J97" s="22"/>
      <c r="K97" s="22">
        <v>7</v>
      </c>
      <c r="L97" s="23">
        <v>1488.3719999999998</v>
      </c>
      <c r="M97" s="23"/>
      <c r="O97" s="23"/>
      <c r="P97" s="53">
        <f t="shared" si="3"/>
        <v>1488.3719999999998</v>
      </c>
      <c r="Q97" s="56">
        <f t="shared" si="4"/>
        <v>342.32556</v>
      </c>
      <c r="R97" s="53">
        <f t="shared" si="5"/>
        <v>1146.0464399999998</v>
      </c>
      <c r="S97" s="23"/>
      <c r="V97" s="23"/>
    </row>
    <row r="98" spans="1:22" x14ac:dyDescent="0.2">
      <c r="A98" s="54" t="s">
        <v>315</v>
      </c>
      <c r="B98" s="54" t="s">
        <v>143</v>
      </c>
      <c r="C98" s="1" t="s">
        <v>22</v>
      </c>
      <c r="D98" s="1">
        <v>4</v>
      </c>
      <c r="E98" s="21">
        <v>27889</v>
      </c>
      <c r="F98" s="1" t="s">
        <v>145</v>
      </c>
      <c r="G98" s="1" t="s">
        <v>137</v>
      </c>
      <c r="H98" s="21">
        <v>40926</v>
      </c>
      <c r="I98" s="22"/>
      <c r="J98" s="22"/>
      <c r="K98" s="22">
        <v>1</v>
      </c>
      <c r="L98" s="23">
        <v>3511.7280000000001</v>
      </c>
      <c r="M98" s="23"/>
      <c r="O98" s="23"/>
      <c r="P98" s="53">
        <f t="shared" si="3"/>
        <v>3511.7280000000001</v>
      </c>
      <c r="Q98" s="56">
        <f t="shared" si="4"/>
        <v>807.69744000000003</v>
      </c>
      <c r="R98" s="53">
        <f t="shared" si="5"/>
        <v>2704.0305600000002</v>
      </c>
      <c r="S98" s="23"/>
      <c r="V98" s="23"/>
    </row>
    <row r="99" spans="1:22" x14ac:dyDescent="0.2">
      <c r="A99" s="54" t="s">
        <v>316</v>
      </c>
      <c r="B99" s="54" t="s">
        <v>151</v>
      </c>
      <c r="C99" s="1" t="s">
        <v>22</v>
      </c>
      <c r="D99" s="1">
        <v>7</v>
      </c>
      <c r="E99" s="21">
        <v>23417</v>
      </c>
      <c r="F99" s="1" t="s">
        <v>30</v>
      </c>
      <c r="G99" s="1" t="s">
        <v>137</v>
      </c>
      <c r="H99" s="21">
        <v>31065</v>
      </c>
      <c r="I99" s="22"/>
      <c r="J99" s="22"/>
      <c r="K99" s="22">
        <v>6</v>
      </c>
      <c r="L99" s="23">
        <v>2164.1999999999998</v>
      </c>
      <c r="M99" s="23"/>
      <c r="O99" s="23"/>
      <c r="P99" s="53">
        <f t="shared" si="3"/>
        <v>2164.1999999999998</v>
      </c>
      <c r="Q99" s="56">
        <f t="shared" si="4"/>
        <v>497.76599999999996</v>
      </c>
      <c r="R99" s="53">
        <f t="shared" si="5"/>
        <v>1666.4339999999997</v>
      </c>
      <c r="S99" s="23"/>
      <c r="V99" s="23"/>
    </row>
    <row r="100" spans="1:22" x14ac:dyDescent="0.2">
      <c r="A100" s="54" t="s">
        <v>317</v>
      </c>
      <c r="B100" s="54" t="s">
        <v>192</v>
      </c>
      <c r="C100" s="1" t="s">
        <v>22</v>
      </c>
      <c r="D100" s="1">
        <v>8</v>
      </c>
      <c r="E100" s="21">
        <v>21206</v>
      </c>
      <c r="F100" s="1" t="s">
        <v>193</v>
      </c>
      <c r="G100" s="1" t="s">
        <v>191</v>
      </c>
      <c r="H100" s="21">
        <v>32772</v>
      </c>
      <c r="I100" s="22"/>
      <c r="J100" s="22"/>
      <c r="K100" s="22">
        <v>9</v>
      </c>
      <c r="L100" s="23">
        <v>2327.1120000000001</v>
      </c>
      <c r="M100" s="23"/>
      <c r="O100" s="23"/>
      <c r="P100" s="53">
        <f t="shared" si="3"/>
        <v>2327.1120000000001</v>
      </c>
      <c r="Q100" s="56">
        <f t="shared" si="4"/>
        <v>535.23576000000003</v>
      </c>
      <c r="R100" s="53">
        <f t="shared" si="5"/>
        <v>1791.8762400000001</v>
      </c>
      <c r="S100" s="23"/>
      <c r="V100" s="23"/>
    </row>
    <row r="101" spans="1:22" x14ac:dyDescent="0.2">
      <c r="A101" s="54" t="s">
        <v>318</v>
      </c>
      <c r="B101" s="54" t="s">
        <v>150</v>
      </c>
      <c r="C101" s="1" t="s">
        <v>22</v>
      </c>
      <c r="D101" s="1">
        <v>4</v>
      </c>
      <c r="E101" s="21">
        <v>23109</v>
      </c>
      <c r="F101" s="1" t="s">
        <v>30</v>
      </c>
      <c r="G101" s="1" t="s">
        <v>137</v>
      </c>
      <c r="H101" s="21">
        <v>35669</v>
      </c>
      <c r="I101" s="22"/>
      <c r="J101" s="22"/>
      <c r="K101" s="22">
        <v>5</v>
      </c>
      <c r="L101" s="23">
        <v>1668.66</v>
      </c>
      <c r="M101" s="23"/>
      <c r="O101" s="23"/>
      <c r="P101" s="53">
        <f t="shared" si="3"/>
        <v>1668.66</v>
      </c>
      <c r="Q101" s="56">
        <f t="shared" si="4"/>
        <v>383.79180000000002</v>
      </c>
      <c r="R101" s="53">
        <f t="shared" si="5"/>
        <v>1284.8682000000001</v>
      </c>
      <c r="S101" s="23"/>
      <c r="V101" s="23"/>
    </row>
    <row r="102" spans="1:22" x14ac:dyDescent="0.2">
      <c r="A102" s="54" t="s">
        <v>319</v>
      </c>
      <c r="B102" s="54" t="s">
        <v>116</v>
      </c>
      <c r="C102" s="1" t="s">
        <v>24</v>
      </c>
      <c r="D102" s="1">
        <v>1</v>
      </c>
      <c r="E102" s="21">
        <v>32740</v>
      </c>
      <c r="F102" s="1" t="s">
        <v>35</v>
      </c>
      <c r="G102" s="1" t="s">
        <v>28</v>
      </c>
      <c r="H102" s="21">
        <v>40583</v>
      </c>
      <c r="I102" s="22"/>
      <c r="J102" s="22"/>
      <c r="K102" s="22">
        <v>4</v>
      </c>
      <c r="L102" s="23">
        <v>1436.0640000000001</v>
      </c>
      <c r="M102" s="23"/>
      <c r="O102" s="23"/>
      <c r="P102" s="53">
        <f t="shared" si="3"/>
        <v>1436.0640000000001</v>
      </c>
      <c r="Q102" s="56">
        <f t="shared" si="4"/>
        <v>330.29472000000004</v>
      </c>
      <c r="R102" s="53">
        <f t="shared" si="5"/>
        <v>1105.76928</v>
      </c>
      <c r="S102" s="23"/>
      <c r="V102" s="23"/>
    </row>
    <row r="103" spans="1:22" x14ac:dyDescent="0.2">
      <c r="A103" s="54" t="s">
        <v>320</v>
      </c>
      <c r="B103" s="54" t="s">
        <v>59</v>
      </c>
      <c r="C103" s="1" t="s">
        <v>22</v>
      </c>
      <c r="D103" s="1">
        <v>3</v>
      </c>
      <c r="E103" s="21">
        <v>29733</v>
      </c>
      <c r="F103" s="1" t="s">
        <v>33</v>
      </c>
      <c r="G103" s="1" t="s">
        <v>28</v>
      </c>
      <c r="H103" s="21">
        <v>39795</v>
      </c>
      <c r="I103" s="22"/>
      <c r="J103" s="22"/>
      <c r="K103" s="22">
        <v>2</v>
      </c>
      <c r="L103" s="23">
        <v>3000.9</v>
      </c>
      <c r="M103" s="23"/>
      <c r="O103" s="23"/>
      <c r="P103" s="53">
        <f t="shared" si="3"/>
        <v>3000.9</v>
      </c>
      <c r="Q103" s="56">
        <f t="shared" si="4"/>
        <v>690.20700000000011</v>
      </c>
      <c r="R103" s="53">
        <f t="shared" si="5"/>
        <v>2310.6930000000002</v>
      </c>
      <c r="S103" s="23"/>
      <c r="V103" s="23"/>
    </row>
    <row r="104" spans="1:22" x14ac:dyDescent="0.2">
      <c r="A104" s="54" t="s">
        <v>321</v>
      </c>
      <c r="B104" s="54" t="s">
        <v>117</v>
      </c>
      <c r="C104" s="1" t="s">
        <v>24</v>
      </c>
      <c r="D104" s="1">
        <v>3</v>
      </c>
      <c r="E104" s="21">
        <v>29933</v>
      </c>
      <c r="F104" s="1" t="s">
        <v>33</v>
      </c>
      <c r="G104" s="1" t="s">
        <v>28</v>
      </c>
      <c r="H104" s="21">
        <v>40187</v>
      </c>
      <c r="I104" s="22"/>
      <c r="J104" s="22"/>
      <c r="K104" s="22">
        <v>10</v>
      </c>
      <c r="L104" s="23">
        <v>1251.624</v>
      </c>
      <c r="M104" s="23"/>
      <c r="O104" s="23"/>
      <c r="P104" s="53">
        <f t="shared" si="3"/>
        <v>1251.624</v>
      </c>
      <c r="Q104" s="56">
        <f t="shared" si="4"/>
        <v>287.87352000000004</v>
      </c>
      <c r="R104" s="53">
        <f t="shared" si="5"/>
        <v>963.75047999999992</v>
      </c>
      <c r="S104" s="23"/>
      <c r="V104" s="23"/>
    </row>
    <row r="105" spans="1:22" x14ac:dyDescent="0.2">
      <c r="A105" s="54" t="s">
        <v>322</v>
      </c>
      <c r="B105" s="54" t="s">
        <v>60</v>
      </c>
      <c r="C105" s="1" t="s">
        <v>22</v>
      </c>
      <c r="D105" s="1">
        <v>9</v>
      </c>
      <c r="E105" s="21">
        <v>22897</v>
      </c>
      <c r="F105" s="1" t="s">
        <v>38</v>
      </c>
      <c r="G105" s="1" t="s">
        <v>28</v>
      </c>
      <c r="H105" s="21">
        <v>33034</v>
      </c>
      <c r="I105" s="22"/>
      <c r="J105" s="22"/>
      <c r="K105" s="22">
        <v>9</v>
      </c>
      <c r="L105" s="23">
        <v>2516.4840000000004</v>
      </c>
      <c r="M105" s="23"/>
      <c r="O105" s="23"/>
      <c r="P105" s="53">
        <f t="shared" si="3"/>
        <v>2516.4840000000004</v>
      </c>
      <c r="Q105" s="56">
        <f t="shared" si="4"/>
        <v>578.79132000000016</v>
      </c>
      <c r="R105" s="53">
        <f t="shared" si="5"/>
        <v>1937.6926800000001</v>
      </c>
      <c r="S105" s="23"/>
      <c r="V105" s="23"/>
    </row>
    <row r="106" spans="1:22" x14ac:dyDescent="0.2">
      <c r="A106" s="54" t="s">
        <v>323</v>
      </c>
      <c r="B106" s="54" t="s">
        <v>102</v>
      </c>
      <c r="C106" s="1" t="s">
        <v>24</v>
      </c>
      <c r="D106" s="1">
        <v>4</v>
      </c>
      <c r="E106" s="21">
        <v>28611</v>
      </c>
      <c r="F106" s="1" t="s">
        <v>27</v>
      </c>
      <c r="G106" s="1" t="s">
        <v>28</v>
      </c>
      <c r="H106" s="21">
        <v>39910</v>
      </c>
      <c r="I106" s="22"/>
      <c r="J106" s="22"/>
      <c r="K106" s="22">
        <v>1</v>
      </c>
      <c r="L106" s="23">
        <v>2117.16</v>
      </c>
      <c r="M106" s="23"/>
      <c r="O106" s="23"/>
      <c r="P106" s="53">
        <f t="shared" si="3"/>
        <v>2117.16</v>
      </c>
      <c r="Q106" s="56">
        <f t="shared" si="4"/>
        <v>486.9468</v>
      </c>
      <c r="R106" s="53">
        <f t="shared" si="5"/>
        <v>1630.2131999999999</v>
      </c>
      <c r="S106" s="23"/>
      <c r="V106" s="23"/>
    </row>
    <row r="107" spans="1:22" x14ac:dyDescent="0.2">
      <c r="A107" s="54" t="s">
        <v>324</v>
      </c>
      <c r="B107" s="54" t="s">
        <v>31</v>
      </c>
      <c r="C107" s="1" t="s">
        <v>22</v>
      </c>
      <c r="D107" s="1">
        <v>1</v>
      </c>
      <c r="E107" s="21">
        <v>23043</v>
      </c>
      <c r="F107" s="1" t="s">
        <v>27</v>
      </c>
      <c r="G107" s="1" t="s">
        <v>28</v>
      </c>
      <c r="H107" s="21">
        <v>34576</v>
      </c>
      <c r="I107" s="22"/>
      <c r="J107" s="22"/>
      <c r="K107" s="22">
        <v>10</v>
      </c>
      <c r="L107" s="23">
        <v>3748.1759999999999</v>
      </c>
      <c r="M107" s="23"/>
      <c r="O107" s="23"/>
      <c r="P107" s="53">
        <f t="shared" si="3"/>
        <v>3748.1759999999999</v>
      </c>
      <c r="Q107" s="56">
        <f t="shared" si="4"/>
        <v>862.08047999999997</v>
      </c>
      <c r="R107" s="53">
        <f t="shared" si="5"/>
        <v>2886.0955199999999</v>
      </c>
      <c r="S107" s="23"/>
      <c r="V107" s="23"/>
    </row>
    <row r="108" spans="1:22" x14ac:dyDescent="0.2">
      <c r="A108" s="54" t="s">
        <v>325</v>
      </c>
      <c r="B108" s="54" t="s">
        <v>116</v>
      </c>
      <c r="C108" s="68" t="s">
        <v>546</v>
      </c>
      <c r="D108" s="1">
        <v>5</v>
      </c>
      <c r="E108" s="21">
        <v>22914</v>
      </c>
      <c r="F108" s="1" t="s">
        <v>27</v>
      </c>
      <c r="G108" s="1" t="s">
        <v>28</v>
      </c>
      <c r="H108" s="21">
        <v>36948</v>
      </c>
      <c r="I108" s="22"/>
      <c r="J108" s="22"/>
      <c r="K108" s="22">
        <v>10</v>
      </c>
      <c r="L108" s="23">
        <v>1845.5520000000001</v>
      </c>
      <c r="M108" s="23"/>
      <c r="O108" s="23"/>
      <c r="P108" s="53">
        <f t="shared" si="3"/>
        <v>1845.5520000000001</v>
      </c>
      <c r="Q108" s="56">
        <f t="shared" si="4"/>
        <v>424.47696000000008</v>
      </c>
      <c r="R108" s="53">
        <f t="shared" si="5"/>
        <v>1421.0750400000002</v>
      </c>
      <c r="S108" s="23"/>
      <c r="V108" s="23"/>
    </row>
    <row r="109" spans="1:22" x14ac:dyDescent="0.2">
      <c r="A109" s="54" t="s">
        <v>326</v>
      </c>
      <c r="B109" s="54" t="s">
        <v>61</v>
      </c>
      <c r="C109" s="1" t="s">
        <v>22</v>
      </c>
      <c r="D109" s="1">
        <v>8</v>
      </c>
      <c r="E109" s="21">
        <v>20795</v>
      </c>
      <c r="F109" s="1" t="s">
        <v>35</v>
      </c>
      <c r="G109" s="1" t="s">
        <v>28</v>
      </c>
      <c r="H109" s="21">
        <v>35741</v>
      </c>
      <c r="I109" s="22"/>
      <c r="J109" s="22"/>
      <c r="K109" s="22">
        <v>3</v>
      </c>
      <c r="L109" s="23">
        <v>2706.4919999999997</v>
      </c>
      <c r="M109" s="23"/>
      <c r="O109" s="23"/>
      <c r="P109" s="53">
        <f t="shared" si="3"/>
        <v>2706.4919999999997</v>
      </c>
      <c r="Q109" s="56">
        <f t="shared" si="4"/>
        <v>622.49315999999999</v>
      </c>
      <c r="R109" s="53">
        <f t="shared" si="5"/>
        <v>2083.9988399999997</v>
      </c>
      <c r="S109" s="23"/>
      <c r="V109" s="23"/>
    </row>
    <row r="110" spans="1:22" x14ac:dyDescent="0.2">
      <c r="A110" s="54" t="s">
        <v>327</v>
      </c>
      <c r="B110" s="54" t="s">
        <v>146</v>
      </c>
      <c r="C110" s="1" t="s">
        <v>22</v>
      </c>
      <c r="D110" s="1">
        <v>4</v>
      </c>
      <c r="E110" s="21">
        <v>23049</v>
      </c>
      <c r="F110" s="1" t="s">
        <v>20</v>
      </c>
      <c r="G110" s="1" t="s">
        <v>137</v>
      </c>
      <c r="H110" s="21">
        <v>31875</v>
      </c>
      <c r="I110" s="22"/>
      <c r="J110" s="22"/>
      <c r="K110" s="22">
        <v>1</v>
      </c>
      <c r="L110" s="23">
        <v>2360.2080000000001</v>
      </c>
      <c r="M110" s="23"/>
      <c r="O110" s="23"/>
      <c r="P110" s="53">
        <f t="shared" si="3"/>
        <v>2360.2080000000001</v>
      </c>
      <c r="Q110" s="56">
        <f t="shared" si="4"/>
        <v>542.84784000000002</v>
      </c>
      <c r="R110" s="53">
        <f t="shared" si="5"/>
        <v>1817.3601600000002</v>
      </c>
      <c r="S110" s="23"/>
      <c r="V110" s="23"/>
    </row>
    <row r="111" spans="1:22" x14ac:dyDescent="0.2">
      <c r="A111" s="54" t="s">
        <v>328</v>
      </c>
      <c r="B111" s="54" t="s">
        <v>118</v>
      </c>
      <c r="C111" s="1" t="s">
        <v>24</v>
      </c>
      <c r="D111" s="1">
        <v>1</v>
      </c>
      <c r="E111" s="21">
        <v>24628</v>
      </c>
      <c r="F111" s="1" t="s">
        <v>27</v>
      </c>
      <c r="G111" s="1" t="s">
        <v>28</v>
      </c>
      <c r="H111" s="21">
        <v>31847</v>
      </c>
      <c r="I111" s="22"/>
      <c r="J111" s="22"/>
      <c r="K111" s="22">
        <v>10</v>
      </c>
      <c r="L111" s="23">
        <v>3838.308</v>
      </c>
      <c r="M111" s="23"/>
      <c r="O111" s="23"/>
      <c r="P111" s="53">
        <f t="shared" si="3"/>
        <v>3838.308</v>
      </c>
      <c r="Q111" s="56">
        <f t="shared" si="4"/>
        <v>882.81083999999998</v>
      </c>
      <c r="R111" s="53">
        <f t="shared" si="5"/>
        <v>2955.4971599999999</v>
      </c>
      <c r="S111" s="23"/>
      <c r="V111" s="23"/>
    </row>
    <row r="112" spans="1:22" x14ac:dyDescent="0.2">
      <c r="A112" s="54" t="s">
        <v>329</v>
      </c>
      <c r="B112" s="54" t="s">
        <v>152</v>
      </c>
      <c r="C112" s="1" t="s">
        <v>22</v>
      </c>
      <c r="D112" s="1">
        <v>1</v>
      </c>
      <c r="E112" s="21">
        <v>22940</v>
      </c>
      <c r="F112" s="1" t="s">
        <v>20</v>
      </c>
      <c r="G112" s="1" t="s">
        <v>137</v>
      </c>
      <c r="H112" s="21">
        <v>35071</v>
      </c>
      <c r="I112" s="22"/>
      <c r="J112" s="22"/>
      <c r="K112" s="22">
        <v>9</v>
      </c>
      <c r="L112" s="23">
        <v>1794.2040000000002</v>
      </c>
      <c r="M112" s="23"/>
      <c r="O112" s="23"/>
      <c r="P112" s="53">
        <f t="shared" si="3"/>
        <v>1794.2040000000002</v>
      </c>
      <c r="Q112" s="56">
        <f t="shared" si="4"/>
        <v>412.66692000000006</v>
      </c>
      <c r="R112" s="53">
        <f t="shared" si="5"/>
        <v>1381.5370800000001</v>
      </c>
      <c r="S112" s="23"/>
      <c r="V112" s="23"/>
    </row>
    <row r="113" spans="1:22" x14ac:dyDescent="0.2">
      <c r="A113" s="54" t="s">
        <v>330</v>
      </c>
      <c r="B113" s="54" t="s">
        <v>147</v>
      </c>
      <c r="C113" s="1" t="s">
        <v>22</v>
      </c>
      <c r="D113" s="1">
        <v>1</v>
      </c>
      <c r="E113" s="21">
        <v>25381</v>
      </c>
      <c r="F113" s="1" t="s">
        <v>145</v>
      </c>
      <c r="G113" s="1" t="s">
        <v>137</v>
      </c>
      <c r="H113" s="21">
        <v>34502</v>
      </c>
      <c r="I113" s="22"/>
      <c r="J113" s="22"/>
      <c r="K113" s="22">
        <v>7</v>
      </c>
      <c r="L113" s="23">
        <v>3767.28</v>
      </c>
      <c r="M113" s="23"/>
      <c r="O113" s="23"/>
      <c r="P113" s="53">
        <f t="shared" si="3"/>
        <v>3767.28</v>
      </c>
      <c r="Q113" s="56">
        <f t="shared" si="4"/>
        <v>866.47440000000006</v>
      </c>
      <c r="R113" s="53">
        <f t="shared" si="5"/>
        <v>2900.8056000000001</v>
      </c>
      <c r="S113" s="23"/>
      <c r="V113" s="23"/>
    </row>
    <row r="114" spans="1:22" x14ac:dyDescent="0.2">
      <c r="A114" s="54" t="s">
        <v>331</v>
      </c>
      <c r="B114" s="54" t="s">
        <v>178</v>
      </c>
      <c r="C114" s="1" t="s">
        <v>24</v>
      </c>
      <c r="D114" s="1">
        <v>2</v>
      </c>
      <c r="E114" s="21">
        <v>25243</v>
      </c>
      <c r="F114" s="1" t="s">
        <v>20</v>
      </c>
      <c r="G114" s="1" t="s">
        <v>137</v>
      </c>
      <c r="H114" s="21">
        <v>39367</v>
      </c>
      <c r="I114" s="22"/>
      <c r="J114" s="22"/>
      <c r="K114" s="22">
        <v>9</v>
      </c>
      <c r="L114" s="23">
        <v>1801.692</v>
      </c>
      <c r="M114" s="23"/>
      <c r="O114" s="23"/>
      <c r="P114" s="53">
        <f t="shared" si="3"/>
        <v>1801.692</v>
      </c>
      <c r="Q114" s="56">
        <f t="shared" si="4"/>
        <v>414.38916</v>
      </c>
      <c r="R114" s="53">
        <f t="shared" si="5"/>
        <v>1387.3028400000001</v>
      </c>
      <c r="S114" s="23"/>
      <c r="V114" s="23"/>
    </row>
    <row r="115" spans="1:22" x14ac:dyDescent="0.2">
      <c r="A115" s="54" t="s">
        <v>332</v>
      </c>
      <c r="B115" s="54" t="s">
        <v>153</v>
      </c>
      <c r="C115" s="1" t="s">
        <v>22</v>
      </c>
      <c r="D115" s="1">
        <v>5</v>
      </c>
      <c r="E115" s="21">
        <v>21452</v>
      </c>
      <c r="F115" s="1" t="s">
        <v>20</v>
      </c>
      <c r="G115" s="1" t="s">
        <v>137</v>
      </c>
      <c r="H115" s="21">
        <v>29002</v>
      </c>
      <c r="I115" s="22"/>
      <c r="J115" s="22"/>
      <c r="K115" s="22">
        <v>1</v>
      </c>
      <c r="L115" s="23">
        <v>2077.596</v>
      </c>
      <c r="M115" s="23"/>
      <c r="O115" s="23"/>
      <c r="P115" s="53">
        <f t="shared" si="3"/>
        <v>2077.596</v>
      </c>
      <c r="Q115" s="56">
        <f t="shared" si="4"/>
        <v>477.84708000000001</v>
      </c>
      <c r="R115" s="53">
        <f t="shared" si="5"/>
        <v>1599.74892</v>
      </c>
      <c r="S115" s="23"/>
      <c r="V115" s="23"/>
    </row>
    <row r="116" spans="1:22" x14ac:dyDescent="0.2">
      <c r="A116" s="54" t="s">
        <v>333</v>
      </c>
      <c r="B116" s="54" t="s">
        <v>154</v>
      </c>
      <c r="C116" s="1" t="s">
        <v>22</v>
      </c>
      <c r="D116" s="1">
        <v>2</v>
      </c>
      <c r="E116" s="21">
        <v>20186</v>
      </c>
      <c r="F116" s="1" t="s">
        <v>149</v>
      </c>
      <c r="G116" s="1" t="s">
        <v>137</v>
      </c>
      <c r="H116" s="21">
        <v>28060</v>
      </c>
      <c r="I116" s="22"/>
      <c r="J116" s="22"/>
      <c r="K116" s="22">
        <v>10</v>
      </c>
      <c r="L116" s="23">
        <v>1680</v>
      </c>
      <c r="M116" s="23"/>
      <c r="O116" s="23"/>
      <c r="P116" s="53">
        <f t="shared" si="3"/>
        <v>1680</v>
      </c>
      <c r="Q116" s="56">
        <f t="shared" si="4"/>
        <v>386.40000000000003</v>
      </c>
      <c r="R116" s="53">
        <f t="shared" si="5"/>
        <v>1293.5999999999999</v>
      </c>
      <c r="S116" s="23"/>
      <c r="V116" s="23"/>
    </row>
    <row r="117" spans="1:22" x14ac:dyDescent="0.2">
      <c r="A117" s="54" t="s">
        <v>334</v>
      </c>
      <c r="B117" s="54" t="s">
        <v>62</v>
      </c>
      <c r="C117" s="1" t="s">
        <v>22</v>
      </c>
      <c r="D117" s="1">
        <v>1</v>
      </c>
      <c r="E117" s="21">
        <v>21236</v>
      </c>
      <c r="F117" s="1" t="s">
        <v>38</v>
      </c>
      <c r="G117" s="1" t="s">
        <v>28</v>
      </c>
      <c r="H117" s="21">
        <v>28752</v>
      </c>
      <c r="I117" s="22"/>
      <c r="J117" s="22"/>
      <c r="K117" s="22">
        <v>9</v>
      </c>
      <c r="L117" s="23">
        <v>2474.2199999999998</v>
      </c>
      <c r="M117" s="23"/>
      <c r="O117" s="23"/>
      <c r="P117" s="53">
        <f t="shared" si="3"/>
        <v>2474.2199999999998</v>
      </c>
      <c r="Q117" s="56">
        <f t="shared" si="4"/>
        <v>569.07060000000001</v>
      </c>
      <c r="R117" s="53">
        <f t="shared" si="5"/>
        <v>1905.1493999999998</v>
      </c>
      <c r="S117" s="23"/>
      <c r="V117" s="23"/>
    </row>
    <row r="118" spans="1:22" x14ac:dyDescent="0.2">
      <c r="A118" s="54" t="s">
        <v>335</v>
      </c>
      <c r="B118" s="54" t="s">
        <v>63</v>
      </c>
      <c r="C118" s="1" t="s">
        <v>22</v>
      </c>
      <c r="D118" s="1">
        <v>2</v>
      </c>
      <c r="E118" s="21">
        <v>21554</v>
      </c>
      <c r="F118" s="1" t="s">
        <v>30</v>
      </c>
      <c r="G118" s="1" t="s">
        <v>28</v>
      </c>
      <c r="H118" s="21">
        <v>29251</v>
      </c>
      <c r="I118" s="22"/>
      <c r="J118" s="22"/>
      <c r="K118" s="22">
        <v>9</v>
      </c>
      <c r="L118" s="23">
        <v>1375.02</v>
      </c>
      <c r="M118" s="23"/>
      <c r="O118" s="23"/>
      <c r="P118" s="53">
        <f t="shared" si="3"/>
        <v>1375.02</v>
      </c>
      <c r="Q118" s="56">
        <f t="shared" si="4"/>
        <v>316.25459999999998</v>
      </c>
      <c r="R118" s="53">
        <f t="shared" si="5"/>
        <v>1058.7654</v>
      </c>
      <c r="S118" s="23"/>
      <c r="V118" s="23"/>
    </row>
    <row r="119" spans="1:22" x14ac:dyDescent="0.2">
      <c r="A119" s="54" t="s">
        <v>336</v>
      </c>
      <c r="B119" s="54" t="s">
        <v>155</v>
      </c>
      <c r="C119" s="1" t="s">
        <v>22</v>
      </c>
      <c r="D119" s="1">
        <v>8</v>
      </c>
      <c r="E119" s="21">
        <v>20012</v>
      </c>
      <c r="F119" s="1" t="s">
        <v>20</v>
      </c>
      <c r="G119" s="1" t="s">
        <v>137</v>
      </c>
      <c r="H119" s="21">
        <v>27800</v>
      </c>
      <c r="I119" s="22"/>
      <c r="J119" s="22"/>
      <c r="K119" s="22">
        <v>9</v>
      </c>
      <c r="L119" s="23">
        <v>3832.0679999999998</v>
      </c>
      <c r="M119" s="23"/>
      <c r="O119" s="23"/>
      <c r="P119" s="53">
        <f t="shared" si="3"/>
        <v>3832.0679999999998</v>
      </c>
      <c r="Q119" s="56">
        <f t="shared" si="4"/>
        <v>881.37563999999998</v>
      </c>
      <c r="R119" s="53">
        <f t="shared" si="5"/>
        <v>2950.69236</v>
      </c>
      <c r="S119" s="23"/>
      <c r="V119" s="23"/>
    </row>
    <row r="120" spans="1:22" x14ac:dyDescent="0.2">
      <c r="A120" s="54" t="s">
        <v>337</v>
      </c>
      <c r="B120" s="54" t="s">
        <v>194</v>
      </c>
      <c r="C120" s="1" t="s">
        <v>22</v>
      </c>
      <c r="D120" s="1">
        <v>6</v>
      </c>
      <c r="E120" s="21">
        <v>23818</v>
      </c>
      <c r="F120" s="1" t="s">
        <v>20</v>
      </c>
      <c r="G120" s="1" t="s">
        <v>191</v>
      </c>
      <c r="H120" s="21">
        <v>39817</v>
      </c>
      <c r="I120" s="22"/>
      <c r="J120" s="22"/>
      <c r="K120" s="22">
        <v>9</v>
      </c>
      <c r="L120" s="23">
        <v>3084.1679999999997</v>
      </c>
      <c r="M120" s="23"/>
      <c r="O120" s="23"/>
      <c r="P120" s="53">
        <f t="shared" si="3"/>
        <v>3084.1679999999997</v>
      </c>
      <c r="Q120" s="56">
        <f t="shared" si="4"/>
        <v>709.35863999999992</v>
      </c>
      <c r="R120" s="53">
        <f t="shared" si="5"/>
        <v>2374.8093599999997</v>
      </c>
      <c r="S120" s="23"/>
      <c r="V120" s="23"/>
    </row>
    <row r="121" spans="1:22" x14ac:dyDescent="0.2">
      <c r="A121" s="54" t="s">
        <v>338</v>
      </c>
      <c r="B121" s="54" t="s">
        <v>64</v>
      </c>
      <c r="C121" s="1" t="s">
        <v>22</v>
      </c>
      <c r="D121" s="1">
        <v>2</v>
      </c>
      <c r="E121" s="21">
        <v>31588</v>
      </c>
      <c r="F121" s="1" t="s">
        <v>38</v>
      </c>
      <c r="G121" s="1" t="s">
        <v>28</v>
      </c>
      <c r="H121" s="21">
        <v>40950</v>
      </c>
      <c r="I121" s="22"/>
      <c r="J121" s="22"/>
      <c r="K121" s="22">
        <v>1</v>
      </c>
      <c r="L121" s="23">
        <v>2499.8760000000002</v>
      </c>
      <c r="M121" s="23"/>
      <c r="O121" s="23"/>
      <c r="P121" s="53">
        <f t="shared" si="3"/>
        <v>2499.8760000000002</v>
      </c>
      <c r="Q121" s="56">
        <f t="shared" si="4"/>
        <v>574.97148000000004</v>
      </c>
      <c r="R121" s="53">
        <f t="shared" si="5"/>
        <v>1924.90452</v>
      </c>
      <c r="S121" s="23"/>
      <c r="V121" s="23"/>
    </row>
    <row r="122" spans="1:22" x14ac:dyDescent="0.2">
      <c r="A122" s="54" t="s">
        <v>339</v>
      </c>
      <c r="B122" s="54" t="s">
        <v>156</v>
      </c>
      <c r="C122" s="1" t="s">
        <v>22</v>
      </c>
      <c r="D122" s="1">
        <v>2</v>
      </c>
      <c r="E122" s="21">
        <v>24440</v>
      </c>
      <c r="F122" s="1" t="s">
        <v>149</v>
      </c>
      <c r="G122" s="1" t="s">
        <v>137</v>
      </c>
      <c r="H122" s="21">
        <v>35662</v>
      </c>
      <c r="I122" s="22"/>
      <c r="J122" s="22"/>
      <c r="K122" s="22">
        <v>2</v>
      </c>
      <c r="L122" s="23">
        <v>3418.5360000000001</v>
      </c>
      <c r="M122" s="23"/>
      <c r="O122" s="23"/>
      <c r="P122" s="53">
        <f t="shared" si="3"/>
        <v>3418.5360000000001</v>
      </c>
      <c r="Q122" s="56">
        <f t="shared" si="4"/>
        <v>786.26328000000001</v>
      </c>
      <c r="R122" s="53">
        <f t="shared" si="5"/>
        <v>2632.2727199999999</v>
      </c>
      <c r="S122" s="23"/>
      <c r="V122" s="23"/>
    </row>
    <row r="123" spans="1:22" x14ac:dyDescent="0.2">
      <c r="A123" s="54" t="s">
        <v>340</v>
      </c>
      <c r="B123" s="54" t="s">
        <v>179</v>
      </c>
      <c r="C123" s="1" t="s">
        <v>24</v>
      </c>
      <c r="D123" s="1">
        <v>5</v>
      </c>
      <c r="E123" s="21">
        <v>23466</v>
      </c>
      <c r="F123" s="1" t="s">
        <v>149</v>
      </c>
      <c r="G123" s="1" t="s">
        <v>137</v>
      </c>
      <c r="H123" s="21">
        <v>35797</v>
      </c>
      <c r="I123" s="22"/>
      <c r="J123" s="22"/>
      <c r="K123" s="22">
        <v>9</v>
      </c>
      <c r="L123" s="23">
        <v>3796.0679999999998</v>
      </c>
      <c r="M123" s="23"/>
      <c r="O123" s="23"/>
      <c r="P123" s="53">
        <f t="shared" si="3"/>
        <v>3796.0679999999998</v>
      </c>
      <c r="Q123" s="56">
        <f t="shared" si="4"/>
        <v>873.09564</v>
      </c>
      <c r="R123" s="53">
        <f t="shared" si="5"/>
        <v>2922.9723599999998</v>
      </c>
      <c r="S123" s="23"/>
      <c r="V123" s="23"/>
    </row>
    <row r="124" spans="1:22" x14ac:dyDescent="0.2">
      <c r="A124" s="54" t="s">
        <v>341</v>
      </c>
      <c r="B124" s="54" t="s">
        <v>140</v>
      </c>
      <c r="C124" s="1" t="s">
        <v>22</v>
      </c>
      <c r="D124" s="1">
        <v>4</v>
      </c>
      <c r="E124" s="21">
        <v>28772</v>
      </c>
      <c r="F124" s="1" t="s">
        <v>30</v>
      </c>
      <c r="G124" s="1" t="s">
        <v>137</v>
      </c>
      <c r="H124" s="21">
        <v>38086</v>
      </c>
      <c r="I124" s="22"/>
      <c r="J124" s="22"/>
      <c r="K124" s="22">
        <v>8</v>
      </c>
      <c r="L124" s="23">
        <v>3480.924</v>
      </c>
      <c r="M124" s="23"/>
      <c r="O124" s="23"/>
      <c r="P124" s="53">
        <f t="shared" si="3"/>
        <v>3480.924</v>
      </c>
      <c r="Q124" s="56">
        <f t="shared" si="4"/>
        <v>800.61252000000002</v>
      </c>
      <c r="R124" s="53">
        <f t="shared" si="5"/>
        <v>2680.3114799999998</v>
      </c>
      <c r="S124" s="23"/>
      <c r="V124" s="23"/>
    </row>
    <row r="125" spans="1:22" x14ac:dyDescent="0.2">
      <c r="A125" s="54" t="s">
        <v>342</v>
      </c>
      <c r="B125" s="54" t="s">
        <v>51</v>
      </c>
      <c r="C125" s="1" t="s">
        <v>22</v>
      </c>
      <c r="D125" s="1">
        <v>2</v>
      </c>
      <c r="E125" s="21">
        <v>31730</v>
      </c>
      <c r="F125" s="1" t="s">
        <v>38</v>
      </c>
      <c r="G125" s="1" t="s">
        <v>28</v>
      </c>
      <c r="H125" s="21">
        <v>39129</v>
      </c>
      <c r="I125" s="22"/>
      <c r="J125" s="22"/>
      <c r="K125" s="22">
        <v>1</v>
      </c>
      <c r="L125" s="23">
        <v>3750.1080000000002</v>
      </c>
      <c r="M125" s="23"/>
      <c r="O125" s="23"/>
      <c r="P125" s="53">
        <f t="shared" si="3"/>
        <v>3750.1080000000002</v>
      </c>
      <c r="Q125" s="56">
        <f t="shared" si="4"/>
        <v>862.52484000000004</v>
      </c>
      <c r="R125" s="53">
        <f t="shared" si="5"/>
        <v>2887.5831600000001</v>
      </c>
      <c r="S125" s="23"/>
      <c r="V125" s="23"/>
    </row>
    <row r="126" spans="1:22" x14ac:dyDescent="0.2">
      <c r="A126" s="54" t="s">
        <v>343</v>
      </c>
      <c r="B126" s="54" t="s">
        <v>41</v>
      </c>
      <c r="C126" s="1" t="s">
        <v>22</v>
      </c>
      <c r="D126" s="1">
        <v>1</v>
      </c>
      <c r="E126" s="21">
        <v>22353</v>
      </c>
      <c r="F126" s="1" t="s">
        <v>33</v>
      </c>
      <c r="G126" s="1" t="s">
        <v>28</v>
      </c>
      <c r="H126" s="21">
        <v>32462</v>
      </c>
      <c r="I126" s="22"/>
      <c r="J126" s="22"/>
      <c r="K126" s="22">
        <v>7</v>
      </c>
      <c r="L126" s="23">
        <v>3795.0120000000002</v>
      </c>
      <c r="M126" s="23"/>
      <c r="O126" s="23"/>
      <c r="P126" s="53">
        <f t="shared" si="3"/>
        <v>3795.0120000000002</v>
      </c>
      <c r="Q126" s="56">
        <f t="shared" si="4"/>
        <v>872.8527600000001</v>
      </c>
      <c r="R126" s="53">
        <f t="shared" si="5"/>
        <v>2922.15924</v>
      </c>
      <c r="S126" s="23"/>
      <c r="V126" s="23"/>
    </row>
    <row r="127" spans="1:22" x14ac:dyDescent="0.2">
      <c r="A127" s="54" t="s">
        <v>344</v>
      </c>
      <c r="B127" s="54" t="s">
        <v>119</v>
      </c>
      <c r="C127" s="1" t="s">
        <v>24</v>
      </c>
      <c r="D127" s="1">
        <v>3</v>
      </c>
      <c r="E127" s="21">
        <v>29127</v>
      </c>
      <c r="F127" s="1" t="s">
        <v>33</v>
      </c>
      <c r="G127" s="1" t="s">
        <v>28</v>
      </c>
      <c r="H127" s="21">
        <v>37173</v>
      </c>
      <c r="I127" s="22"/>
      <c r="J127" s="22"/>
      <c r="K127" s="22">
        <v>1</v>
      </c>
      <c r="L127" s="23">
        <v>1376.424</v>
      </c>
      <c r="M127" s="23"/>
      <c r="O127" s="23"/>
      <c r="P127" s="53">
        <f t="shared" si="3"/>
        <v>1376.424</v>
      </c>
      <c r="Q127" s="56">
        <f t="shared" si="4"/>
        <v>316.57751999999999</v>
      </c>
      <c r="R127" s="53">
        <f t="shared" si="5"/>
        <v>1059.8464799999999</v>
      </c>
      <c r="S127" s="23"/>
      <c r="V127" s="23"/>
    </row>
    <row r="128" spans="1:22" x14ac:dyDescent="0.2">
      <c r="A128" s="54" t="s">
        <v>345</v>
      </c>
      <c r="B128" s="54" t="s">
        <v>26</v>
      </c>
      <c r="C128" s="1" t="s">
        <v>22</v>
      </c>
      <c r="D128" s="1">
        <v>3</v>
      </c>
      <c r="E128" s="21">
        <v>29371</v>
      </c>
      <c r="F128" s="1" t="s">
        <v>35</v>
      </c>
      <c r="G128" s="1" t="s">
        <v>28</v>
      </c>
      <c r="H128" s="21">
        <v>37553</v>
      </c>
      <c r="I128" s="22"/>
      <c r="J128" s="22"/>
      <c r="K128" s="22">
        <v>8</v>
      </c>
      <c r="L128" s="23">
        <v>1210.3679999999999</v>
      </c>
      <c r="M128" s="23"/>
      <c r="O128" s="23"/>
      <c r="P128" s="53">
        <f t="shared" si="3"/>
        <v>1210.3679999999999</v>
      </c>
      <c r="Q128" s="56">
        <f t="shared" si="4"/>
        <v>278.38463999999999</v>
      </c>
      <c r="R128" s="53">
        <f t="shared" si="5"/>
        <v>931.98335999999995</v>
      </c>
      <c r="S128" s="23"/>
      <c r="V128" s="23"/>
    </row>
    <row r="129" spans="1:22" x14ac:dyDescent="0.2">
      <c r="A129" s="54" t="s">
        <v>346</v>
      </c>
      <c r="B129" s="54" t="s">
        <v>65</v>
      </c>
      <c r="C129" s="1" t="s">
        <v>24</v>
      </c>
      <c r="D129" s="1">
        <v>5</v>
      </c>
      <c r="E129" s="21">
        <v>20687</v>
      </c>
      <c r="F129" s="1" t="s">
        <v>27</v>
      </c>
      <c r="G129" s="1" t="s">
        <v>28</v>
      </c>
      <c r="H129" s="21">
        <v>33754</v>
      </c>
      <c r="I129" s="22"/>
      <c r="J129" s="22"/>
      <c r="K129" s="22">
        <v>2</v>
      </c>
      <c r="L129" s="23">
        <v>3081.6360000000004</v>
      </c>
      <c r="M129" s="23"/>
      <c r="O129" s="23"/>
      <c r="P129" s="53">
        <f t="shared" si="3"/>
        <v>3081.6360000000004</v>
      </c>
      <c r="Q129" s="56">
        <f t="shared" si="4"/>
        <v>708.77628000000016</v>
      </c>
      <c r="R129" s="53">
        <f t="shared" si="5"/>
        <v>2372.8597200000004</v>
      </c>
      <c r="S129" s="23"/>
      <c r="V129" s="23"/>
    </row>
    <row r="130" spans="1:22" x14ac:dyDescent="0.2">
      <c r="A130" s="54" t="s">
        <v>347</v>
      </c>
      <c r="B130" s="54" t="s">
        <v>68</v>
      </c>
      <c r="C130" s="1" t="s">
        <v>24</v>
      </c>
      <c r="D130" s="1">
        <v>4</v>
      </c>
      <c r="E130" s="21">
        <v>24946</v>
      </c>
      <c r="F130" s="1" t="s">
        <v>27</v>
      </c>
      <c r="G130" s="1" t="s">
        <v>28</v>
      </c>
      <c r="H130" s="21">
        <v>33524</v>
      </c>
      <c r="I130" s="22"/>
      <c r="J130" s="22"/>
      <c r="K130" s="22">
        <v>1</v>
      </c>
      <c r="L130" s="23">
        <v>3693.348</v>
      </c>
      <c r="M130" s="23"/>
      <c r="O130" s="23"/>
      <c r="P130" s="53">
        <f t="shared" si="3"/>
        <v>3693.348</v>
      </c>
      <c r="Q130" s="56">
        <f t="shared" si="4"/>
        <v>849.47004000000004</v>
      </c>
      <c r="R130" s="53">
        <f t="shared" si="5"/>
        <v>2843.8779599999998</v>
      </c>
      <c r="S130" s="23"/>
      <c r="V130" s="23"/>
    </row>
    <row r="131" spans="1:22" x14ac:dyDescent="0.2">
      <c r="A131" s="54" t="s">
        <v>348</v>
      </c>
      <c r="B131" s="54" t="s">
        <v>157</v>
      </c>
      <c r="C131" s="1" t="s">
        <v>22</v>
      </c>
      <c r="D131" s="1">
        <v>1</v>
      </c>
      <c r="E131" s="21">
        <v>23772</v>
      </c>
      <c r="F131" s="1" t="s">
        <v>30</v>
      </c>
      <c r="G131" s="1" t="s">
        <v>137</v>
      </c>
      <c r="H131" s="21">
        <v>37372</v>
      </c>
      <c r="I131" s="22"/>
      <c r="J131" s="22"/>
      <c r="K131" s="22">
        <v>10</v>
      </c>
      <c r="L131" s="23">
        <v>1891.0920000000001</v>
      </c>
      <c r="M131" s="23"/>
      <c r="O131" s="23"/>
      <c r="P131" s="53">
        <f t="shared" si="3"/>
        <v>1891.0920000000001</v>
      </c>
      <c r="Q131" s="56">
        <f t="shared" si="4"/>
        <v>434.95116000000002</v>
      </c>
      <c r="R131" s="53">
        <f t="shared" si="5"/>
        <v>1456.14084</v>
      </c>
      <c r="S131" s="23"/>
      <c r="V131" s="23"/>
    </row>
    <row r="132" spans="1:22" x14ac:dyDescent="0.2">
      <c r="A132" s="54" t="s">
        <v>349</v>
      </c>
      <c r="B132" s="54" t="s">
        <v>180</v>
      </c>
      <c r="C132" s="1" t="s">
        <v>24</v>
      </c>
      <c r="D132" s="1">
        <v>4</v>
      </c>
      <c r="E132" s="21">
        <v>23047</v>
      </c>
      <c r="F132" s="1" t="s">
        <v>20</v>
      </c>
      <c r="G132" s="1" t="s">
        <v>137</v>
      </c>
      <c r="H132" s="21">
        <v>33136</v>
      </c>
      <c r="I132" s="22"/>
      <c r="J132" s="22"/>
      <c r="K132" s="22">
        <v>1</v>
      </c>
      <c r="L132" s="23">
        <v>2141.2080000000001</v>
      </c>
      <c r="M132" s="23"/>
      <c r="O132" s="23"/>
      <c r="P132" s="53">
        <f t="shared" si="3"/>
        <v>2141.2080000000001</v>
      </c>
      <c r="Q132" s="56">
        <f t="shared" si="4"/>
        <v>492.47784000000001</v>
      </c>
      <c r="R132" s="53">
        <f t="shared" si="5"/>
        <v>1648.7301600000001</v>
      </c>
      <c r="S132" s="23"/>
      <c r="V132" s="23"/>
    </row>
    <row r="133" spans="1:22" x14ac:dyDescent="0.2">
      <c r="A133" s="54" t="s">
        <v>350</v>
      </c>
      <c r="B133" s="54" t="s">
        <v>45</v>
      </c>
      <c r="C133" s="1" t="s">
        <v>22</v>
      </c>
      <c r="D133" s="1">
        <v>6</v>
      </c>
      <c r="E133" s="21">
        <v>23875</v>
      </c>
      <c r="F133" s="1" t="s">
        <v>27</v>
      </c>
      <c r="G133" s="1" t="s">
        <v>28</v>
      </c>
      <c r="H133" s="21">
        <v>33501</v>
      </c>
      <c r="I133" s="22"/>
      <c r="J133" s="22"/>
      <c r="K133" s="22">
        <v>9</v>
      </c>
      <c r="L133" s="23">
        <v>2950.2719999999999</v>
      </c>
      <c r="M133" s="23"/>
      <c r="O133" s="23"/>
      <c r="P133" s="53">
        <f t="shared" si="3"/>
        <v>2950.2719999999999</v>
      </c>
      <c r="Q133" s="56">
        <f t="shared" si="4"/>
        <v>678.56255999999996</v>
      </c>
      <c r="R133" s="53">
        <f t="shared" si="5"/>
        <v>2271.7094400000001</v>
      </c>
      <c r="S133" s="23"/>
      <c r="V133" s="23"/>
    </row>
    <row r="134" spans="1:22" x14ac:dyDescent="0.2">
      <c r="A134" s="54" t="s">
        <v>351</v>
      </c>
      <c r="B134" s="54" t="s">
        <v>146</v>
      </c>
      <c r="C134" s="1" t="s">
        <v>22</v>
      </c>
      <c r="D134" s="1">
        <v>2</v>
      </c>
      <c r="E134" s="21">
        <v>22226</v>
      </c>
      <c r="F134" s="1" t="s">
        <v>20</v>
      </c>
      <c r="G134" s="1" t="s">
        <v>137</v>
      </c>
      <c r="H134" s="21">
        <v>32066</v>
      </c>
      <c r="I134" s="22"/>
      <c r="J134" s="22"/>
      <c r="K134" s="22">
        <v>10</v>
      </c>
      <c r="L134" s="23">
        <v>1569.2760000000001</v>
      </c>
      <c r="M134" s="23"/>
      <c r="O134" s="23"/>
      <c r="P134" s="53">
        <f t="shared" si="3"/>
        <v>1569.2760000000001</v>
      </c>
      <c r="Q134" s="56">
        <f t="shared" si="4"/>
        <v>360.93348000000003</v>
      </c>
      <c r="R134" s="53">
        <f t="shared" si="5"/>
        <v>1208.3425200000001</v>
      </c>
      <c r="S134" s="23"/>
      <c r="V134" s="23"/>
    </row>
    <row r="135" spans="1:22" x14ac:dyDescent="0.2">
      <c r="A135" s="54" t="s">
        <v>352</v>
      </c>
      <c r="B135" s="54" t="s">
        <v>66</v>
      </c>
      <c r="C135" s="1" t="s">
        <v>22</v>
      </c>
      <c r="D135" s="1">
        <v>7</v>
      </c>
      <c r="E135" s="21">
        <v>23306</v>
      </c>
      <c r="F135" s="1" t="s">
        <v>35</v>
      </c>
      <c r="G135" s="1" t="s">
        <v>28</v>
      </c>
      <c r="H135" s="21">
        <v>31563</v>
      </c>
      <c r="I135" s="22"/>
      <c r="J135" s="22"/>
      <c r="K135" s="22">
        <v>2</v>
      </c>
      <c r="L135" s="23">
        <v>1688.556</v>
      </c>
      <c r="M135" s="23"/>
      <c r="O135" s="23"/>
      <c r="P135" s="53">
        <f t="shared" si="3"/>
        <v>1688.556</v>
      </c>
      <c r="Q135" s="56">
        <f t="shared" si="4"/>
        <v>388.36788000000001</v>
      </c>
      <c r="R135" s="53">
        <f t="shared" si="5"/>
        <v>1300.18812</v>
      </c>
      <c r="S135" s="23"/>
      <c r="V135" s="23"/>
    </row>
    <row r="136" spans="1:22" x14ac:dyDescent="0.2">
      <c r="A136" s="54" t="s">
        <v>353</v>
      </c>
      <c r="B136" s="54" t="s">
        <v>120</v>
      </c>
      <c r="C136" s="1" t="s">
        <v>24</v>
      </c>
      <c r="D136" s="1">
        <v>1</v>
      </c>
      <c r="E136" s="21">
        <v>23745</v>
      </c>
      <c r="F136" s="1" t="s">
        <v>38</v>
      </c>
      <c r="G136" s="1" t="s">
        <v>28</v>
      </c>
      <c r="H136" s="21">
        <v>33821</v>
      </c>
      <c r="I136" s="22"/>
      <c r="J136" s="22"/>
      <c r="K136" s="22">
        <v>2</v>
      </c>
      <c r="L136" s="23">
        <v>1666.68</v>
      </c>
      <c r="M136" s="23"/>
      <c r="O136" s="23"/>
      <c r="P136" s="53">
        <f t="shared" si="3"/>
        <v>1666.68</v>
      </c>
      <c r="Q136" s="56">
        <f t="shared" si="4"/>
        <v>383.33640000000003</v>
      </c>
      <c r="R136" s="53">
        <f t="shared" si="5"/>
        <v>1283.3436000000002</v>
      </c>
      <c r="S136" s="23"/>
      <c r="V136" s="23"/>
    </row>
    <row r="137" spans="1:22" x14ac:dyDescent="0.2">
      <c r="A137" s="54" t="s">
        <v>354</v>
      </c>
      <c r="B137" s="54" t="s">
        <v>104</v>
      </c>
      <c r="C137" s="1" t="s">
        <v>24</v>
      </c>
      <c r="D137" s="1">
        <v>1</v>
      </c>
      <c r="E137" s="21">
        <v>25790</v>
      </c>
      <c r="F137" s="1" t="s">
        <v>33</v>
      </c>
      <c r="G137" s="1" t="s">
        <v>28</v>
      </c>
      <c r="H137" s="21">
        <v>37386</v>
      </c>
      <c r="I137" s="22"/>
      <c r="J137" s="22"/>
      <c r="K137" s="22">
        <v>9</v>
      </c>
      <c r="L137" s="23">
        <v>1462.452</v>
      </c>
      <c r="M137" s="23"/>
      <c r="O137" s="23"/>
      <c r="P137" s="53">
        <f t="shared" si="3"/>
        <v>1462.452</v>
      </c>
      <c r="Q137" s="56">
        <f t="shared" si="4"/>
        <v>336.36396000000002</v>
      </c>
      <c r="R137" s="53">
        <f t="shared" si="5"/>
        <v>1126.0880400000001</v>
      </c>
      <c r="S137" s="23"/>
      <c r="V137" s="23"/>
    </row>
    <row r="138" spans="1:22" x14ac:dyDescent="0.2">
      <c r="A138" s="54" t="s">
        <v>355</v>
      </c>
      <c r="B138" s="54" t="s">
        <v>51</v>
      </c>
      <c r="C138" s="1" t="s">
        <v>22</v>
      </c>
      <c r="D138" s="1">
        <v>4</v>
      </c>
      <c r="E138" s="21">
        <v>23805</v>
      </c>
      <c r="F138" s="1" t="s">
        <v>38</v>
      </c>
      <c r="G138" s="1" t="s">
        <v>28</v>
      </c>
      <c r="H138" s="21">
        <v>37082</v>
      </c>
      <c r="I138" s="22"/>
      <c r="J138" s="22"/>
      <c r="K138" s="22">
        <v>6</v>
      </c>
      <c r="L138" s="23">
        <v>3452.8560000000002</v>
      </c>
      <c r="M138" s="23"/>
      <c r="O138" s="23"/>
      <c r="P138" s="53">
        <f t="shared" si="3"/>
        <v>3452.8560000000002</v>
      </c>
      <c r="Q138" s="56">
        <f t="shared" si="4"/>
        <v>794.15688000000011</v>
      </c>
      <c r="R138" s="53">
        <f t="shared" si="5"/>
        <v>2658.6991200000002</v>
      </c>
      <c r="S138" s="23"/>
      <c r="V138" s="23"/>
    </row>
    <row r="139" spans="1:22" x14ac:dyDescent="0.2">
      <c r="A139" s="54" t="s">
        <v>356</v>
      </c>
      <c r="B139" s="54" t="s">
        <v>67</v>
      </c>
      <c r="C139" s="1" t="s">
        <v>22</v>
      </c>
      <c r="D139" s="1">
        <v>1</v>
      </c>
      <c r="E139" s="21">
        <v>28906</v>
      </c>
      <c r="F139" s="1" t="s">
        <v>35</v>
      </c>
      <c r="G139" s="1" t="s">
        <v>28</v>
      </c>
      <c r="H139" s="21">
        <v>37299</v>
      </c>
      <c r="I139" s="22"/>
      <c r="J139" s="22"/>
      <c r="K139" s="22">
        <v>1</v>
      </c>
      <c r="L139" s="23">
        <v>3247.4279999999999</v>
      </c>
      <c r="M139" s="23"/>
      <c r="O139" s="23"/>
      <c r="P139" s="53">
        <f t="shared" si="3"/>
        <v>3247.4279999999999</v>
      </c>
      <c r="Q139" s="56">
        <f t="shared" si="4"/>
        <v>746.90844000000004</v>
      </c>
      <c r="R139" s="53">
        <f t="shared" si="5"/>
        <v>2500.5195599999997</v>
      </c>
      <c r="S139" s="23"/>
      <c r="V139" s="23"/>
    </row>
    <row r="140" spans="1:22" x14ac:dyDescent="0.2">
      <c r="A140" s="54" t="s">
        <v>357</v>
      </c>
      <c r="B140" s="54" t="s">
        <v>121</v>
      </c>
      <c r="C140" s="1" t="s">
        <v>24</v>
      </c>
      <c r="D140" s="1">
        <v>4</v>
      </c>
      <c r="E140" s="21">
        <v>23405</v>
      </c>
      <c r="F140" s="1" t="s">
        <v>35</v>
      </c>
      <c r="G140" s="1" t="s">
        <v>28</v>
      </c>
      <c r="H140" s="21">
        <v>35283</v>
      </c>
      <c r="I140" s="22"/>
      <c r="J140" s="22"/>
      <c r="K140" s="22">
        <v>7</v>
      </c>
      <c r="L140" s="23">
        <v>2484.9479999999999</v>
      </c>
      <c r="M140" s="23"/>
      <c r="O140" s="23"/>
      <c r="P140" s="53">
        <f t="shared" ref="P140:P203" si="6">SUM(L140:O140)</f>
        <v>2484.9479999999999</v>
      </c>
      <c r="Q140" s="56">
        <f t="shared" ref="Q140:Q203" si="7">P140*23%</f>
        <v>571.53804000000002</v>
      </c>
      <c r="R140" s="53">
        <f t="shared" ref="R140:R203" si="8">P140-Q140</f>
        <v>1913.40996</v>
      </c>
      <c r="S140" s="23"/>
      <c r="V140" s="23"/>
    </row>
    <row r="141" spans="1:22" x14ac:dyDescent="0.2">
      <c r="A141" s="54" t="s">
        <v>358</v>
      </c>
      <c r="B141" s="54" t="s">
        <v>158</v>
      </c>
      <c r="C141" s="1" t="s">
        <v>22</v>
      </c>
      <c r="D141" s="1">
        <v>4</v>
      </c>
      <c r="E141" s="21">
        <v>28312</v>
      </c>
      <c r="F141" s="1" t="s">
        <v>20</v>
      </c>
      <c r="G141" s="1" t="s">
        <v>137</v>
      </c>
      <c r="H141" s="21">
        <v>35503</v>
      </c>
      <c r="I141" s="22"/>
      <c r="J141" s="22"/>
      <c r="K141" s="22">
        <v>7</v>
      </c>
      <c r="L141" s="23">
        <v>3581.076</v>
      </c>
      <c r="M141" s="23"/>
      <c r="O141" s="23"/>
      <c r="P141" s="53">
        <f t="shared" si="6"/>
        <v>3581.076</v>
      </c>
      <c r="Q141" s="56">
        <f t="shared" si="7"/>
        <v>823.64748000000009</v>
      </c>
      <c r="R141" s="53">
        <f t="shared" si="8"/>
        <v>2757.4285199999999</v>
      </c>
      <c r="S141" s="23"/>
      <c r="V141" s="23"/>
    </row>
    <row r="142" spans="1:22" x14ac:dyDescent="0.2">
      <c r="A142" s="54" t="s">
        <v>359</v>
      </c>
      <c r="B142" s="54" t="s">
        <v>53</v>
      </c>
      <c r="C142" s="1" t="s">
        <v>22</v>
      </c>
      <c r="D142" s="1">
        <v>5</v>
      </c>
      <c r="E142" s="21">
        <v>25788</v>
      </c>
      <c r="F142" s="1" t="s">
        <v>35</v>
      </c>
      <c r="G142" s="1" t="s">
        <v>28</v>
      </c>
      <c r="H142" s="21">
        <v>38865</v>
      </c>
      <c r="I142" s="22"/>
      <c r="J142" s="22"/>
      <c r="K142" s="22">
        <v>9</v>
      </c>
      <c r="L142" s="23">
        <v>2198.7840000000001</v>
      </c>
      <c r="M142" s="23"/>
      <c r="O142" s="23"/>
      <c r="P142" s="53">
        <f t="shared" si="6"/>
        <v>2198.7840000000001</v>
      </c>
      <c r="Q142" s="56">
        <f t="shared" si="7"/>
        <v>505.72032000000007</v>
      </c>
      <c r="R142" s="53">
        <f t="shared" si="8"/>
        <v>1693.06368</v>
      </c>
      <c r="S142" s="23"/>
      <c r="V142" s="23"/>
    </row>
    <row r="143" spans="1:22" x14ac:dyDescent="0.2">
      <c r="A143" s="54" t="s">
        <v>360</v>
      </c>
      <c r="B143" s="54" t="s">
        <v>26</v>
      </c>
      <c r="C143" s="1" t="s">
        <v>22</v>
      </c>
      <c r="D143" s="1">
        <v>2</v>
      </c>
      <c r="E143" s="21">
        <v>23753</v>
      </c>
      <c r="F143" s="1" t="s">
        <v>35</v>
      </c>
      <c r="G143" s="1" t="s">
        <v>28</v>
      </c>
      <c r="H143" s="21">
        <v>39513</v>
      </c>
      <c r="I143" s="22"/>
      <c r="J143" s="22"/>
      <c r="K143" s="22">
        <v>3</v>
      </c>
      <c r="L143" s="23">
        <v>2214.3000000000002</v>
      </c>
      <c r="M143" s="23"/>
      <c r="O143" s="23"/>
      <c r="P143" s="53">
        <f t="shared" si="6"/>
        <v>2214.3000000000002</v>
      </c>
      <c r="Q143" s="56">
        <f t="shared" si="7"/>
        <v>509.28900000000004</v>
      </c>
      <c r="R143" s="53">
        <f t="shared" si="8"/>
        <v>1705.0110000000002</v>
      </c>
      <c r="S143" s="23"/>
      <c r="V143" s="23"/>
    </row>
    <row r="144" spans="1:22" x14ac:dyDescent="0.2">
      <c r="A144" s="54" t="s">
        <v>361</v>
      </c>
      <c r="B144" s="54" t="s">
        <v>47</v>
      </c>
      <c r="C144" s="1" t="s">
        <v>22</v>
      </c>
      <c r="D144" s="1">
        <v>3</v>
      </c>
      <c r="E144" s="21">
        <v>30338</v>
      </c>
      <c r="F144" s="1" t="s">
        <v>27</v>
      </c>
      <c r="G144" s="1" t="s">
        <v>28</v>
      </c>
      <c r="H144" s="21">
        <v>39162</v>
      </c>
      <c r="I144" s="22"/>
      <c r="J144" s="22"/>
      <c r="K144" s="22">
        <v>3</v>
      </c>
      <c r="L144" s="23">
        <v>3130.4760000000001</v>
      </c>
      <c r="M144" s="23"/>
      <c r="O144" s="23"/>
      <c r="P144" s="53">
        <f t="shared" si="6"/>
        <v>3130.4760000000001</v>
      </c>
      <c r="Q144" s="56">
        <f t="shared" si="7"/>
        <v>720.00948000000005</v>
      </c>
      <c r="R144" s="53">
        <f t="shared" si="8"/>
        <v>2410.4665199999999</v>
      </c>
      <c r="S144" s="23"/>
      <c r="V144" s="23"/>
    </row>
    <row r="145" spans="1:22" x14ac:dyDescent="0.2">
      <c r="A145" s="54" t="s">
        <v>362</v>
      </c>
      <c r="B145" s="54" t="s">
        <v>98</v>
      </c>
      <c r="C145" s="1" t="s">
        <v>22</v>
      </c>
      <c r="D145" s="1">
        <v>2</v>
      </c>
      <c r="E145" s="21">
        <v>22095</v>
      </c>
      <c r="F145" s="1" t="s">
        <v>20</v>
      </c>
      <c r="G145" s="1" t="s">
        <v>137</v>
      </c>
      <c r="H145" s="21">
        <v>33608</v>
      </c>
      <c r="I145" s="22"/>
      <c r="J145" s="22"/>
      <c r="K145" s="22">
        <v>9</v>
      </c>
      <c r="L145" s="23">
        <v>3077.2080000000001</v>
      </c>
      <c r="M145" s="23"/>
      <c r="O145" s="23"/>
      <c r="P145" s="53">
        <f t="shared" si="6"/>
        <v>3077.2080000000001</v>
      </c>
      <c r="Q145" s="56">
        <f t="shared" si="7"/>
        <v>707.7578400000001</v>
      </c>
      <c r="R145" s="53">
        <f t="shared" si="8"/>
        <v>2369.4501599999999</v>
      </c>
      <c r="S145" s="23"/>
      <c r="V145" s="23"/>
    </row>
    <row r="146" spans="1:22" x14ac:dyDescent="0.2">
      <c r="A146" s="54" t="s">
        <v>363</v>
      </c>
      <c r="B146" s="54" t="s">
        <v>104</v>
      </c>
      <c r="C146" s="1" t="s">
        <v>24</v>
      </c>
      <c r="D146" s="1">
        <v>2</v>
      </c>
      <c r="E146" s="21">
        <v>20826</v>
      </c>
      <c r="F146" s="1" t="s">
        <v>33</v>
      </c>
      <c r="G146" s="1" t="s">
        <v>28</v>
      </c>
      <c r="H146" s="21">
        <v>31146</v>
      </c>
      <c r="I146" s="22"/>
      <c r="J146" s="22"/>
      <c r="K146" s="22">
        <v>1</v>
      </c>
      <c r="L146" s="23">
        <v>1938.6479999999999</v>
      </c>
      <c r="M146" s="23"/>
      <c r="O146" s="23"/>
      <c r="P146" s="53">
        <f t="shared" si="6"/>
        <v>1938.6479999999999</v>
      </c>
      <c r="Q146" s="56">
        <f t="shared" si="7"/>
        <v>445.88904000000002</v>
      </c>
      <c r="R146" s="53">
        <f t="shared" si="8"/>
        <v>1492.7589599999999</v>
      </c>
      <c r="S146" s="23"/>
      <c r="V146" s="23"/>
    </row>
    <row r="147" spans="1:22" x14ac:dyDescent="0.2">
      <c r="A147" s="54" t="s">
        <v>364</v>
      </c>
      <c r="B147" s="54" t="s">
        <v>122</v>
      </c>
      <c r="C147" s="1" t="s">
        <v>24</v>
      </c>
      <c r="D147" s="1">
        <v>3</v>
      </c>
      <c r="E147" s="21">
        <v>30782</v>
      </c>
      <c r="F147" s="1" t="s">
        <v>27</v>
      </c>
      <c r="G147" s="1" t="s">
        <v>28</v>
      </c>
      <c r="H147" s="21">
        <v>37378</v>
      </c>
      <c r="I147" s="22"/>
      <c r="J147" s="22"/>
      <c r="K147" s="22">
        <v>2</v>
      </c>
      <c r="L147" s="23">
        <v>1716.348</v>
      </c>
      <c r="M147" s="23"/>
      <c r="O147" s="23"/>
      <c r="P147" s="53">
        <f t="shared" si="6"/>
        <v>1716.348</v>
      </c>
      <c r="Q147" s="56">
        <f t="shared" si="7"/>
        <v>394.76004</v>
      </c>
      <c r="R147" s="53">
        <f t="shared" si="8"/>
        <v>1321.5879599999998</v>
      </c>
      <c r="S147" s="23"/>
      <c r="V147" s="23"/>
    </row>
    <row r="148" spans="1:22" x14ac:dyDescent="0.2">
      <c r="A148" s="54" t="s">
        <v>365</v>
      </c>
      <c r="B148" s="54" t="s">
        <v>68</v>
      </c>
      <c r="C148" s="1" t="s">
        <v>22</v>
      </c>
      <c r="D148" s="1">
        <v>2</v>
      </c>
      <c r="E148" s="21">
        <v>24983</v>
      </c>
      <c r="F148" s="1" t="s">
        <v>27</v>
      </c>
      <c r="G148" s="1" t="s">
        <v>28</v>
      </c>
      <c r="H148" s="21">
        <v>35097</v>
      </c>
      <c r="I148" s="22"/>
      <c r="J148" s="22"/>
      <c r="K148" s="22">
        <v>10</v>
      </c>
      <c r="L148" s="23">
        <v>1344.66</v>
      </c>
      <c r="M148" s="23"/>
      <c r="O148" s="23"/>
      <c r="P148" s="53">
        <f t="shared" si="6"/>
        <v>1344.66</v>
      </c>
      <c r="Q148" s="56">
        <f t="shared" si="7"/>
        <v>309.27180000000004</v>
      </c>
      <c r="R148" s="53">
        <f t="shared" si="8"/>
        <v>1035.3882000000001</v>
      </c>
      <c r="S148" s="23"/>
      <c r="V148" s="23"/>
    </row>
    <row r="149" spans="1:22" x14ac:dyDescent="0.2">
      <c r="A149" s="54" t="s">
        <v>366</v>
      </c>
      <c r="B149" s="54" t="s">
        <v>181</v>
      </c>
      <c r="C149" s="1" t="s">
        <v>24</v>
      </c>
      <c r="D149" s="1">
        <v>3</v>
      </c>
      <c r="E149" s="21">
        <v>30439</v>
      </c>
      <c r="F149" s="1" t="s">
        <v>30</v>
      </c>
      <c r="G149" s="1" t="s">
        <v>137</v>
      </c>
      <c r="H149" s="21">
        <v>37800</v>
      </c>
      <c r="I149" s="22"/>
      <c r="J149" s="22"/>
      <c r="K149" s="22">
        <v>3</v>
      </c>
      <c r="L149" s="23">
        <v>2023.6439999999998</v>
      </c>
      <c r="M149" s="23"/>
      <c r="O149" s="23"/>
      <c r="P149" s="53">
        <f t="shared" si="6"/>
        <v>2023.6439999999998</v>
      </c>
      <c r="Q149" s="56">
        <f t="shared" si="7"/>
        <v>465.43811999999997</v>
      </c>
      <c r="R149" s="53">
        <f t="shared" si="8"/>
        <v>1558.2058799999998</v>
      </c>
      <c r="S149" s="23"/>
      <c r="V149" s="23"/>
    </row>
    <row r="150" spans="1:22" x14ac:dyDescent="0.2">
      <c r="A150" s="54" t="s">
        <v>367</v>
      </c>
      <c r="B150" s="54" t="s">
        <v>182</v>
      </c>
      <c r="C150" s="1" t="s">
        <v>24</v>
      </c>
      <c r="D150" s="1">
        <v>2</v>
      </c>
      <c r="E150" s="21">
        <v>30957</v>
      </c>
      <c r="F150" s="1" t="s">
        <v>73</v>
      </c>
      <c r="G150" s="1" t="s">
        <v>137</v>
      </c>
      <c r="H150" s="21">
        <v>39105</v>
      </c>
      <c r="I150" s="22"/>
      <c r="J150" s="22"/>
      <c r="K150" s="22">
        <v>3</v>
      </c>
      <c r="L150" s="23">
        <v>2739.9120000000003</v>
      </c>
      <c r="M150" s="23"/>
      <c r="O150" s="23"/>
      <c r="P150" s="53">
        <f t="shared" si="6"/>
        <v>2739.9120000000003</v>
      </c>
      <c r="Q150" s="56">
        <f t="shared" si="7"/>
        <v>630.1797600000001</v>
      </c>
      <c r="R150" s="53">
        <f t="shared" si="8"/>
        <v>2109.7322400000003</v>
      </c>
      <c r="S150" s="23"/>
      <c r="V150" s="23"/>
    </row>
    <row r="151" spans="1:22" x14ac:dyDescent="0.2">
      <c r="A151" s="54" t="s">
        <v>368</v>
      </c>
      <c r="B151" s="54" t="s">
        <v>69</v>
      </c>
      <c r="C151" s="1" t="s">
        <v>22</v>
      </c>
      <c r="D151" s="1">
        <v>2</v>
      </c>
      <c r="E151" s="21">
        <v>23104</v>
      </c>
      <c r="F151" s="1" t="s">
        <v>35</v>
      </c>
      <c r="G151" s="1" t="s">
        <v>28</v>
      </c>
      <c r="H151" s="21">
        <v>37511</v>
      </c>
      <c r="I151" s="22"/>
      <c r="J151" s="22"/>
      <c r="K151" s="22">
        <v>9</v>
      </c>
      <c r="L151" s="23">
        <v>2201.136</v>
      </c>
      <c r="M151" s="23"/>
      <c r="O151" s="23"/>
      <c r="P151" s="53">
        <f t="shared" si="6"/>
        <v>2201.136</v>
      </c>
      <c r="Q151" s="56">
        <f t="shared" si="7"/>
        <v>506.26128</v>
      </c>
      <c r="R151" s="53">
        <f t="shared" si="8"/>
        <v>1694.87472</v>
      </c>
      <c r="S151" s="23"/>
      <c r="V151" s="23"/>
    </row>
    <row r="152" spans="1:22" x14ac:dyDescent="0.2">
      <c r="A152" s="54" t="s">
        <v>369</v>
      </c>
      <c r="B152" s="54" t="s">
        <v>136</v>
      </c>
      <c r="C152" s="1" t="s">
        <v>22</v>
      </c>
      <c r="D152" s="1">
        <v>3</v>
      </c>
      <c r="E152" s="21">
        <v>29775</v>
      </c>
      <c r="F152" s="1" t="s">
        <v>30</v>
      </c>
      <c r="G152" s="1" t="s">
        <v>137</v>
      </c>
      <c r="H152" s="21">
        <v>38753</v>
      </c>
      <c r="I152" s="22"/>
      <c r="J152" s="22"/>
      <c r="K152" s="22">
        <v>6</v>
      </c>
      <c r="L152" s="23">
        <v>3534.348</v>
      </c>
      <c r="M152" s="23"/>
      <c r="O152" s="23"/>
      <c r="P152" s="53">
        <f t="shared" si="6"/>
        <v>3534.348</v>
      </c>
      <c r="Q152" s="56">
        <f t="shared" si="7"/>
        <v>812.90003999999999</v>
      </c>
      <c r="R152" s="53">
        <f t="shared" si="8"/>
        <v>2721.44796</v>
      </c>
      <c r="S152" s="23"/>
      <c r="V152" s="23"/>
    </row>
    <row r="153" spans="1:22" x14ac:dyDescent="0.2">
      <c r="A153" s="54" t="s">
        <v>370</v>
      </c>
      <c r="B153" s="54" t="s">
        <v>102</v>
      </c>
      <c r="C153" s="1" t="s">
        <v>24</v>
      </c>
      <c r="D153" s="1">
        <v>8</v>
      </c>
      <c r="E153" s="21">
        <v>20395</v>
      </c>
      <c r="F153" s="1" t="s">
        <v>27</v>
      </c>
      <c r="G153" s="1" t="s">
        <v>28</v>
      </c>
      <c r="H153" s="21">
        <v>35687</v>
      </c>
      <c r="I153" s="22"/>
      <c r="J153" s="22"/>
      <c r="K153" s="22">
        <v>10</v>
      </c>
      <c r="L153" s="23">
        <v>2845.248</v>
      </c>
      <c r="M153" s="23"/>
      <c r="O153" s="23"/>
      <c r="P153" s="53">
        <f t="shared" si="6"/>
        <v>2845.248</v>
      </c>
      <c r="Q153" s="56">
        <f t="shared" si="7"/>
        <v>654.40704000000005</v>
      </c>
      <c r="R153" s="53">
        <f t="shared" si="8"/>
        <v>2190.84096</v>
      </c>
      <c r="S153" s="23"/>
      <c r="V153" s="23"/>
    </row>
    <row r="154" spans="1:22" x14ac:dyDescent="0.2">
      <c r="A154" s="54" t="s">
        <v>371</v>
      </c>
      <c r="B154" s="54" t="s">
        <v>26</v>
      </c>
      <c r="C154" s="1" t="s">
        <v>22</v>
      </c>
      <c r="D154" s="1">
        <v>5</v>
      </c>
      <c r="E154" s="21">
        <v>19770</v>
      </c>
      <c r="F154" s="1" t="s">
        <v>35</v>
      </c>
      <c r="G154" s="1" t="s">
        <v>28</v>
      </c>
      <c r="H154" s="21">
        <v>30393</v>
      </c>
      <c r="I154" s="22"/>
      <c r="J154" s="22"/>
      <c r="K154" s="22">
        <v>9</v>
      </c>
      <c r="L154" s="23">
        <v>1635.636</v>
      </c>
      <c r="M154" s="23"/>
      <c r="O154" s="23"/>
      <c r="P154" s="53">
        <f t="shared" si="6"/>
        <v>1635.636</v>
      </c>
      <c r="Q154" s="56">
        <f t="shared" si="7"/>
        <v>376.19628</v>
      </c>
      <c r="R154" s="53">
        <f t="shared" si="8"/>
        <v>1259.4397199999999</v>
      </c>
      <c r="S154" s="23"/>
      <c r="V154" s="23"/>
    </row>
    <row r="155" spans="1:22" x14ac:dyDescent="0.2">
      <c r="A155" s="54" t="s">
        <v>372</v>
      </c>
      <c r="B155" s="54" t="s">
        <v>70</v>
      </c>
      <c r="C155" s="1" t="s">
        <v>22</v>
      </c>
      <c r="D155" s="1">
        <v>7</v>
      </c>
      <c r="E155" s="21">
        <v>21985</v>
      </c>
      <c r="F155" s="1" t="s">
        <v>35</v>
      </c>
      <c r="G155" s="1" t="s">
        <v>28</v>
      </c>
      <c r="H155" s="21">
        <v>34274</v>
      </c>
      <c r="I155" s="22"/>
      <c r="J155" s="22"/>
      <c r="K155" s="22">
        <v>1</v>
      </c>
      <c r="L155" s="23">
        <v>3086.6639999999998</v>
      </c>
      <c r="M155" s="23"/>
      <c r="O155" s="23"/>
      <c r="P155" s="53">
        <f t="shared" si="6"/>
        <v>3086.6639999999998</v>
      </c>
      <c r="Q155" s="56">
        <f t="shared" si="7"/>
        <v>709.93272000000002</v>
      </c>
      <c r="R155" s="53">
        <f t="shared" si="8"/>
        <v>2376.73128</v>
      </c>
      <c r="S155" s="23"/>
      <c r="V155" s="23"/>
    </row>
    <row r="156" spans="1:22" x14ac:dyDescent="0.2">
      <c r="A156" s="54" t="s">
        <v>373</v>
      </c>
      <c r="B156" s="54" t="s">
        <v>71</v>
      </c>
      <c r="C156" s="1" t="s">
        <v>22</v>
      </c>
      <c r="D156" s="1">
        <v>1</v>
      </c>
      <c r="E156" s="21">
        <v>22934</v>
      </c>
      <c r="F156" s="1" t="s">
        <v>27</v>
      </c>
      <c r="G156" s="1" t="s">
        <v>28</v>
      </c>
      <c r="H156" s="21">
        <v>33353</v>
      </c>
      <c r="I156" s="22"/>
      <c r="J156" s="22"/>
      <c r="K156" s="22">
        <v>9</v>
      </c>
      <c r="L156" s="23">
        <v>1697.9880000000001</v>
      </c>
      <c r="M156" s="23"/>
      <c r="O156" s="23"/>
      <c r="P156" s="53">
        <f t="shared" si="6"/>
        <v>1697.9880000000001</v>
      </c>
      <c r="Q156" s="56">
        <f t="shared" si="7"/>
        <v>390.53724000000005</v>
      </c>
      <c r="R156" s="53">
        <f t="shared" si="8"/>
        <v>1307.4507599999999</v>
      </c>
      <c r="S156" s="23"/>
      <c r="V156" s="23"/>
    </row>
    <row r="157" spans="1:22" x14ac:dyDescent="0.2">
      <c r="A157" s="54" t="s">
        <v>374</v>
      </c>
      <c r="B157" s="54" t="s">
        <v>156</v>
      </c>
      <c r="C157" s="1" t="s">
        <v>22</v>
      </c>
      <c r="D157" s="1">
        <v>3</v>
      </c>
      <c r="E157" s="21">
        <v>29339</v>
      </c>
      <c r="F157" s="1" t="s">
        <v>73</v>
      </c>
      <c r="G157" s="1" t="s">
        <v>137</v>
      </c>
      <c r="H157" s="21">
        <v>41164</v>
      </c>
      <c r="I157" s="22"/>
      <c r="J157" s="22"/>
      <c r="K157" s="22">
        <v>1</v>
      </c>
      <c r="L157" s="23">
        <v>3585.768</v>
      </c>
      <c r="M157" s="23"/>
      <c r="O157" s="23"/>
      <c r="P157" s="53">
        <f t="shared" si="6"/>
        <v>3585.768</v>
      </c>
      <c r="Q157" s="56">
        <f t="shared" si="7"/>
        <v>824.72664000000009</v>
      </c>
      <c r="R157" s="53">
        <f t="shared" si="8"/>
        <v>2761.0413600000002</v>
      </c>
      <c r="S157" s="23"/>
      <c r="V157" s="23"/>
    </row>
    <row r="158" spans="1:22" x14ac:dyDescent="0.2">
      <c r="A158" s="54" t="s">
        <v>375</v>
      </c>
      <c r="B158" s="54" t="s">
        <v>156</v>
      </c>
      <c r="C158" s="1" t="s">
        <v>22</v>
      </c>
      <c r="D158" s="1">
        <v>4</v>
      </c>
      <c r="E158" s="21">
        <v>23125</v>
      </c>
      <c r="F158" s="1" t="s">
        <v>149</v>
      </c>
      <c r="G158" s="1" t="s">
        <v>137</v>
      </c>
      <c r="H158" s="21">
        <v>33499</v>
      </c>
      <c r="I158" s="22"/>
      <c r="J158" s="22"/>
      <c r="K158" s="22">
        <v>1</v>
      </c>
      <c r="L158" s="23">
        <v>1668.5160000000001</v>
      </c>
      <c r="M158" s="23"/>
      <c r="O158" s="23"/>
      <c r="P158" s="53">
        <f t="shared" si="6"/>
        <v>1668.5160000000001</v>
      </c>
      <c r="Q158" s="56">
        <f t="shared" si="7"/>
        <v>383.75868000000003</v>
      </c>
      <c r="R158" s="53">
        <f t="shared" si="8"/>
        <v>1284.7573200000002</v>
      </c>
      <c r="S158" s="23"/>
      <c r="V158" s="23"/>
    </row>
    <row r="159" spans="1:22" x14ac:dyDescent="0.2">
      <c r="A159" s="54" t="s">
        <v>376</v>
      </c>
      <c r="B159" s="54" t="s">
        <v>140</v>
      </c>
      <c r="C159" s="1" t="s">
        <v>22</v>
      </c>
      <c r="D159" s="1">
        <v>5</v>
      </c>
      <c r="E159" s="21">
        <v>26056</v>
      </c>
      <c r="F159" s="1" t="s">
        <v>73</v>
      </c>
      <c r="G159" s="1" t="s">
        <v>137</v>
      </c>
      <c r="H159" s="21">
        <v>36647</v>
      </c>
      <c r="I159" s="22"/>
      <c r="J159" s="22"/>
      <c r="K159" s="22">
        <v>10</v>
      </c>
      <c r="L159" s="23">
        <v>3547.4639999999999</v>
      </c>
      <c r="M159" s="23"/>
      <c r="O159" s="23"/>
      <c r="P159" s="53">
        <f t="shared" si="6"/>
        <v>3547.4639999999999</v>
      </c>
      <c r="Q159" s="56">
        <f t="shared" si="7"/>
        <v>815.91672000000005</v>
      </c>
      <c r="R159" s="53">
        <f t="shared" si="8"/>
        <v>2731.5472799999998</v>
      </c>
      <c r="S159" s="23"/>
      <c r="V159" s="23"/>
    </row>
    <row r="160" spans="1:22" x14ac:dyDescent="0.2">
      <c r="A160" s="54" t="s">
        <v>377</v>
      </c>
      <c r="B160" s="54" t="s">
        <v>119</v>
      </c>
      <c r="C160" s="1" t="s">
        <v>24</v>
      </c>
      <c r="D160" s="1">
        <v>2</v>
      </c>
      <c r="E160" s="21">
        <v>31589</v>
      </c>
      <c r="F160" s="1" t="s">
        <v>27</v>
      </c>
      <c r="G160" s="1" t="s">
        <v>28</v>
      </c>
      <c r="H160" s="21">
        <v>39301</v>
      </c>
      <c r="I160" s="22"/>
      <c r="J160" s="22"/>
      <c r="K160" s="22">
        <v>1</v>
      </c>
      <c r="L160" s="23">
        <v>3581.9159999999997</v>
      </c>
      <c r="M160" s="23"/>
      <c r="O160" s="23"/>
      <c r="P160" s="53">
        <f t="shared" si="6"/>
        <v>3581.9159999999997</v>
      </c>
      <c r="Q160" s="56">
        <f t="shared" si="7"/>
        <v>823.84068000000002</v>
      </c>
      <c r="R160" s="53">
        <f t="shared" si="8"/>
        <v>2758.0753199999999</v>
      </c>
      <c r="S160" s="23"/>
      <c r="V160" s="23"/>
    </row>
    <row r="161" spans="1:22" x14ac:dyDescent="0.2">
      <c r="A161" s="54" t="s">
        <v>378</v>
      </c>
      <c r="B161" s="54" t="s">
        <v>72</v>
      </c>
      <c r="C161" s="1" t="s">
        <v>22</v>
      </c>
      <c r="D161" s="1">
        <v>3</v>
      </c>
      <c r="E161" s="21">
        <v>30721</v>
      </c>
      <c r="F161" s="1" t="s">
        <v>73</v>
      </c>
      <c r="G161" s="1" t="s">
        <v>28</v>
      </c>
      <c r="H161" s="21">
        <v>40846</v>
      </c>
      <c r="I161" s="22"/>
      <c r="J161" s="22"/>
      <c r="K161" s="22">
        <v>9</v>
      </c>
      <c r="L161" s="23">
        <v>2260.2600000000002</v>
      </c>
      <c r="M161" s="23"/>
      <c r="O161" s="23"/>
      <c r="P161" s="53">
        <f t="shared" si="6"/>
        <v>2260.2600000000002</v>
      </c>
      <c r="Q161" s="56">
        <f t="shared" si="7"/>
        <v>519.85980000000006</v>
      </c>
      <c r="R161" s="53">
        <f t="shared" si="8"/>
        <v>1740.4002</v>
      </c>
      <c r="S161" s="23"/>
      <c r="V161" s="23"/>
    </row>
    <row r="162" spans="1:22" x14ac:dyDescent="0.2">
      <c r="A162" s="54" t="s">
        <v>379</v>
      </c>
      <c r="B162" s="54" t="s">
        <v>49</v>
      </c>
      <c r="C162" s="1" t="s">
        <v>22</v>
      </c>
      <c r="D162" s="1">
        <v>2</v>
      </c>
      <c r="E162" s="21">
        <v>22386</v>
      </c>
      <c r="F162" s="1" t="s">
        <v>27</v>
      </c>
      <c r="G162" s="1" t="s">
        <v>28</v>
      </c>
      <c r="H162" s="21">
        <v>35853</v>
      </c>
      <c r="I162" s="22"/>
      <c r="J162" s="22"/>
      <c r="K162" s="22">
        <v>1</v>
      </c>
      <c r="L162" s="23">
        <v>1737.384</v>
      </c>
      <c r="M162" s="23"/>
      <c r="O162" s="23"/>
      <c r="P162" s="53">
        <f t="shared" si="6"/>
        <v>1737.384</v>
      </c>
      <c r="Q162" s="56">
        <f t="shared" si="7"/>
        <v>399.59832</v>
      </c>
      <c r="R162" s="53">
        <f t="shared" si="8"/>
        <v>1337.78568</v>
      </c>
      <c r="S162" s="23"/>
      <c r="V162" s="23"/>
    </row>
    <row r="163" spans="1:22" x14ac:dyDescent="0.2">
      <c r="A163" s="54" t="s">
        <v>380</v>
      </c>
      <c r="B163" s="54" t="s">
        <v>113</v>
      </c>
      <c r="C163" s="1" t="s">
        <v>24</v>
      </c>
      <c r="D163" s="1">
        <v>4</v>
      </c>
      <c r="E163" s="21">
        <v>28886</v>
      </c>
      <c r="F163" s="1" t="s">
        <v>35</v>
      </c>
      <c r="G163" s="1" t="s">
        <v>28</v>
      </c>
      <c r="H163" s="21">
        <v>37178</v>
      </c>
      <c r="I163" s="22"/>
      <c r="J163" s="22"/>
      <c r="K163" s="22">
        <v>1</v>
      </c>
      <c r="L163" s="23">
        <v>1920</v>
      </c>
      <c r="M163" s="23"/>
      <c r="O163" s="23"/>
      <c r="P163" s="53">
        <f t="shared" si="6"/>
        <v>1920</v>
      </c>
      <c r="Q163" s="56">
        <f t="shared" si="7"/>
        <v>441.6</v>
      </c>
      <c r="R163" s="53">
        <f t="shared" si="8"/>
        <v>1478.4</v>
      </c>
      <c r="S163" s="23"/>
      <c r="V163" s="23"/>
    </row>
    <row r="164" spans="1:22" x14ac:dyDescent="0.2">
      <c r="A164" s="54" t="s">
        <v>381</v>
      </c>
      <c r="B164" s="54" t="s">
        <v>156</v>
      </c>
      <c r="C164" s="1" t="s">
        <v>22</v>
      </c>
      <c r="D164" s="1">
        <v>3</v>
      </c>
      <c r="E164" s="21">
        <v>29969</v>
      </c>
      <c r="F164" s="1" t="s">
        <v>73</v>
      </c>
      <c r="G164" s="1" t="s">
        <v>137</v>
      </c>
      <c r="H164" s="21">
        <v>37824</v>
      </c>
      <c r="I164" s="22"/>
      <c r="J164" s="22"/>
      <c r="K164" s="22">
        <v>1</v>
      </c>
      <c r="L164" s="23">
        <v>3541.5720000000001</v>
      </c>
      <c r="M164" s="23"/>
      <c r="O164" s="23"/>
      <c r="P164" s="53">
        <f t="shared" si="6"/>
        <v>3541.5720000000001</v>
      </c>
      <c r="Q164" s="56">
        <f t="shared" si="7"/>
        <v>814.5615600000001</v>
      </c>
      <c r="R164" s="53">
        <f t="shared" si="8"/>
        <v>2727.01044</v>
      </c>
      <c r="S164" s="23"/>
      <c r="V164" s="23"/>
    </row>
    <row r="165" spans="1:22" x14ac:dyDescent="0.2">
      <c r="A165" s="54" t="s">
        <v>382</v>
      </c>
      <c r="B165" s="54" t="s">
        <v>121</v>
      </c>
      <c r="C165" s="1" t="s">
        <v>24</v>
      </c>
      <c r="D165" s="1">
        <v>3</v>
      </c>
      <c r="E165" s="21">
        <v>29825</v>
      </c>
      <c r="F165" s="1" t="s">
        <v>35</v>
      </c>
      <c r="G165" s="1" t="s">
        <v>28</v>
      </c>
      <c r="H165" s="21">
        <v>37271</v>
      </c>
      <c r="I165" s="22"/>
      <c r="J165" s="22"/>
      <c r="K165" s="22">
        <v>1</v>
      </c>
      <c r="L165" s="23">
        <v>1219.2719999999999</v>
      </c>
      <c r="M165" s="23"/>
      <c r="O165" s="23"/>
      <c r="P165" s="53">
        <f t="shared" si="6"/>
        <v>1219.2719999999999</v>
      </c>
      <c r="Q165" s="56">
        <f t="shared" si="7"/>
        <v>280.43256000000002</v>
      </c>
      <c r="R165" s="53">
        <f t="shared" si="8"/>
        <v>938.83943999999997</v>
      </c>
      <c r="S165" s="23"/>
      <c r="V165" s="23"/>
    </row>
    <row r="166" spans="1:22" x14ac:dyDescent="0.2">
      <c r="A166" s="54" t="s">
        <v>383</v>
      </c>
      <c r="B166" s="54" t="s">
        <v>36</v>
      </c>
      <c r="C166" s="1" t="s">
        <v>22</v>
      </c>
      <c r="D166" s="1">
        <v>4</v>
      </c>
      <c r="E166" s="21">
        <v>24426</v>
      </c>
      <c r="F166" s="1" t="s">
        <v>35</v>
      </c>
      <c r="G166" s="1" t="s">
        <v>28</v>
      </c>
      <c r="H166" s="21">
        <v>34661</v>
      </c>
      <c r="I166" s="22"/>
      <c r="J166" s="22"/>
      <c r="K166" s="22">
        <v>7</v>
      </c>
      <c r="L166" s="23">
        <v>2647.2240000000002</v>
      </c>
      <c r="M166" s="23"/>
      <c r="O166" s="23"/>
      <c r="P166" s="53">
        <f t="shared" si="6"/>
        <v>2647.2240000000002</v>
      </c>
      <c r="Q166" s="56">
        <f t="shared" si="7"/>
        <v>608.86152000000004</v>
      </c>
      <c r="R166" s="53">
        <f t="shared" si="8"/>
        <v>2038.3624800000002</v>
      </c>
      <c r="S166" s="23"/>
      <c r="V166" s="23"/>
    </row>
    <row r="167" spans="1:22" x14ac:dyDescent="0.2">
      <c r="A167" s="54" t="s">
        <v>384</v>
      </c>
      <c r="B167" s="54" t="s">
        <v>74</v>
      </c>
      <c r="C167" s="1" t="s">
        <v>22</v>
      </c>
      <c r="D167" s="1">
        <v>2</v>
      </c>
      <c r="E167" s="21">
        <v>32191</v>
      </c>
      <c r="F167" s="1" t="s">
        <v>35</v>
      </c>
      <c r="G167" s="1" t="s">
        <v>28</v>
      </c>
      <c r="H167" s="21">
        <v>41170</v>
      </c>
      <c r="I167" s="22"/>
      <c r="J167" s="22"/>
      <c r="K167" s="22">
        <v>2</v>
      </c>
      <c r="L167" s="23">
        <v>2227.0320000000002</v>
      </c>
      <c r="M167" s="23"/>
      <c r="O167" s="23"/>
      <c r="P167" s="53">
        <f t="shared" si="6"/>
        <v>2227.0320000000002</v>
      </c>
      <c r="Q167" s="56">
        <f t="shared" si="7"/>
        <v>512.2173600000001</v>
      </c>
      <c r="R167" s="53">
        <f t="shared" si="8"/>
        <v>1714.8146400000001</v>
      </c>
      <c r="S167" s="23"/>
      <c r="V167" s="23"/>
    </row>
    <row r="168" spans="1:22" x14ac:dyDescent="0.2">
      <c r="A168" s="54" t="s">
        <v>385</v>
      </c>
      <c r="B168" s="54" t="s">
        <v>61</v>
      </c>
      <c r="C168" s="1" t="s">
        <v>22</v>
      </c>
      <c r="D168" s="1">
        <v>2</v>
      </c>
      <c r="E168" s="21">
        <v>32015</v>
      </c>
      <c r="F168" s="1" t="s">
        <v>27</v>
      </c>
      <c r="G168" s="1" t="s">
        <v>28</v>
      </c>
      <c r="H168" s="21">
        <v>39187</v>
      </c>
      <c r="I168" s="22"/>
      <c r="J168" s="22"/>
      <c r="K168" s="22">
        <v>3</v>
      </c>
      <c r="L168" s="23">
        <v>1629.768</v>
      </c>
      <c r="M168" s="23"/>
      <c r="O168" s="23"/>
      <c r="P168" s="53">
        <f t="shared" si="6"/>
        <v>1629.768</v>
      </c>
      <c r="Q168" s="56">
        <f t="shared" si="7"/>
        <v>374.84664000000004</v>
      </c>
      <c r="R168" s="53">
        <f t="shared" si="8"/>
        <v>1254.92136</v>
      </c>
      <c r="S168" s="23"/>
      <c r="V168" s="23"/>
    </row>
    <row r="169" spans="1:22" x14ac:dyDescent="0.2">
      <c r="A169" s="54" t="s">
        <v>386</v>
      </c>
      <c r="B169" s="54" t="s">
        <v>197</v>
      </c>
      <c r="C169" s="1" t="s">
        <v>24</v>
      </c>
      <c r="D169" s="1">
        <v>2</v>
      </c>
      <c r="E169" s="21">
        <v>23491</v>
      </c>
      <c r="F169" s="1" t="s">
        <v>190</v>
      </c>
      <c r="G169" s="1" t="s">
        <v>191</v>
      </c>
      <c r="H169" s="21">
        <v>32957</v>
      </c>
      <c r="I169" s="22"/>
      <c r="J169" s="22"/>
      <c r="K169" s="22">
        <v>4</v>
      </c>
      <c r="L169" s="23">
        <v>3105.78</v>
      </c>
      <c r="M169" s="23"/>
      <c r="O169" s="23"/>
      <c r="P169" s="53">
        <f t="shared" si="6"/>
        <v>3105.78</v>
      </c>
      <c r="Q169" s="56">
        <f t="shared" si="7"/>
        <v>714.32940000000008</v>
      </c>
      <c r="R169" s="53">
        <f t="shared" si="8"/>
        <v>2391.4506000000001</v>
      </c>
      <c r="S169" s="23"/>
      <c r="V169" s="23"/>
    </row>
    <row r="170" spans="1:22" x14ac:dyDescent="0.2">
      <c r="A170" s="54" t="s">
        <v>387</v>
      </c>
      <c r="B170" s="54" t="s">
        <v>75</v>
      </c>
      <c r="C170" s="1" t="s">
        <v>22</v>
      </c>
      <c r="D170" s="1">
        <v>2</v>
      </c>
      <c r="E170" s="21">
        <v>23672</v>
      </c>
      <c r="F170" s="1" t="s">
        <v>27</v>
      </c>
      <c r="G170" s="1" t="s">
        <v>28</v>
      </c>
      <c r="H170" s="21">
        <v>36193</v>
      </c>
      <c r="I170" s="22"/>
      <c r="J170" s="22"/>
      <c r="K170" s="22">
        <v>9</v>
      </c>
      <c r="L170" s="23">
        <v>1971.6</v>
      </c>
      <c r="M170" s="23"/>
      <c r="O170" s="23"/>
      <c r="P170" s="53">
        <f t="shared" si="6"/>
        <v>1971.6</v>
      </c>
      <c r="Q170" s="56">
        <f t="shared" si="7"/>
        <v>453.46800000000002</v>
      </c>
      <c r="R170" s="53">
        <f t="shared" si="8"/>
        <v>1518.1319999999998</v>
      </c>
      <c r="S170" s="23"/>
      <c r="V170" s="23"/>
    </row>
    <row r="171" spans="1:22" x14ac:dyDescent="0.2">
      <c r="A171" s="54" t="s">
        <v>388</v>
      </c>
      <c r="B171" s="54" t="s">
        <v>157</v>
      </c>
      <c r="C171" s="1" t="s">
        <v>22</v>
      </c>
      <c r="D171" s="1">
        <v>2</v>
      </c>
      <c r="E171" s="21">
        <v>31053</v>
      </c>
      <c r="F171" s="1" t="s">
        <v>30</v>
      </c>
      <c r="G171" s="1" t="s">
        <v>137</v>
      </c>
      <c r="H171" s="21">
        <v>40237</v>
      </c>
      <c r="I171" s="22"/>
      <c r="J171" s="22"/>
      <c r="K171" s="22">
        <v>10</v>
      </c>
      <c r="L171" s="23">
        <v>3613.0679999999998</v>
      </c>
      <c r="M171" s="23"/>
      <c r="O171" s="23"/>
      <c r="P171" s="53">
        <f t="shared" si="6"/>
        <v>3613.0679999999998</v>
      </c>
      <c r="Q171" s="56">
        <f t="shared" si="7"/>
        <v>831.00563999999997</v>
      </c>
      <c r="R171" s="53">
        <f t="shared" si="8"/>
        <v>2782.0623599999999</v>
      </c>
      <c r="S171" s="23"/>
      <c r="V171" s="23"/>
    </row>
    <row r="172" spans="1:22" x14ac:dyDescent="0.2">
      <c r="A172" s="54" t="s">
        <v>389</v>
      </c>
      <c r="B172" s="54" t="s">
        <v>159</v>
      </c>
      <c r="C172" s="1" t="s">
        <v>22</v>
      </c>
      <c r="D172" s="1">
        <v>1</v>
      </c>
      <c r="E172" s="21">
        <v>23611</v>
      </c>
      <c r="F172" s="1" t="s">
        <v>30</v>
      </c>
      <c r="G172" s="1" t="s">
        <v>137</v>
      </c>
      <c r="H172" s="21">
        <v>29659</v>
      </c>
      <c r="I172" s="22"/>
      <c r="J172" s="22"/>
      <c r="K172" s="22">
        <v>10</v>
      </c>
      <c r="L172" s="23">
        <v>1444.62</v>
      </c>
      <c r="M172" s="23"/>
      <c r="O172" s="23"/>
      <c r="P172" s="53">
        <f t="shared" si="6"/>
        <v>1444.62</v>
      </c>
      <c r="Q172" s="56">
        <f t="shared" si="7"/>
        <v>332.26259999999996</v>
      </c>
      <c r="R172" s="53">
        <f t="shared" si="8"/>
        <v>1112.3573999999999</v>
      </c>
      <c r="S172" s="23"/>
      <c r="V172" s="23"/>
    </row>
    <row r="173" spans="1:22" x14ac:dyDescent="0.2">
      <c r="A173" s="54" t="s">
        <v>390</v>
      </c>
      <c r="B173" s="54" t="s">
        <v>46</v>
      </c>
      <c r="C173" s="1" t="s">
        <v>22</v>
      </c>
      <c r="D173" s="1">
        <v>6</v>
      </c>
      <c r="E173" s="21">
        <v>25315</v>
      </c>
      <c r="F173" s="1" t="s">
        <v>27</v>
      </c>
      <c r="G173" s="1" t="s">
        <v>28</v>
      </c>
      <c r="H173" s="21">
        <v>33973</v>
      </c>
      <c r="I173" s="22"/>
      <c r="J173" s="22"/>
      <c r="K173" s="22">
        <v>1</v>
      </c>
      <c r="L173" s="23">
        <v>2030.412</v>
      </c>
      <c r="M173" s="23"/>
      <c r="O173" s="23"/>
      <c r="P173" s="53">
        <f t="shared" si="6"/>
        <v>2030.412</v>
      </c>
      <c r="Q173" s="56">
        <f t="shared" si="7"/>
        <v>466.99476000000004</v>
      </c>
      <c r="R173" s="53">
        <f t="shared" si="8"/>
        <v>1563.41724</v>
      </c>
      <c r="S173" s="23"/>
      <c r="V173" s="23"/>
    </row>
    <row r="174" spans="1:22" x14ac:dyDescent="0.2">
      <c r="A174" s="54" t="s">
        <v>391</v>
      </c>
      <c r="B174" s="54" t="s">
        <v>70</v>
      </c>
      <c r="C174" s="1" t="s">
        <v>22</v>
      </c>
      <c r="D174" s="1">
        <v>3</v>
      </c>
      <c r="E174" s="21">
        <v>29484</v>
      </c>
      <c r="F174" s="1" t="s">
        <v>35</v>
      </c>
      <c r="G174" s="1" t="s">
        <v>28</v>
      </c>
      <c r="H174" s="21">
        <v>37670</v>
      </c>
      <c r="I174" s="22"/>
      <c r="J174" s="22"/>
      <c r="K174" s="22">
        <v>1</v>
      </c>
      <c r="L174" s="23">
        <v>1473.2040000000002</v>
      </c>
      <c r="M174" s="23"/>
      <c r="O174" s="23"/>
      <c r="P174" s="53">
        <f t="shared" si="6"/>
        <v>1473.2040000000002</v>
      </c>
      <c r="Q174" s="56">
        <f t="shared" si="7"/>
        <v>338.83692000000008</v>
      </c>
      <c r="R174" s="53">
        <f t="shared" si="8"/>
        <v>1134.36708</v>
      </c>
      <c r="S174" s="23"/>
      <c r="V174" s="23"/>
    </row>
    <row r="175" spans="1:22" x14ac:dyDescent="0.2">
      <c r="A175" s="54" t="s">
        <v>392</v>
      </c>
      <c r="B175" s="54" t="s">
        <v>146</v>
      </c>
      <c r="C175" s="1" t="s">
        <v>22</v>
      </c>
      <c r="D175" s="1">
        <v>4</v>
      </c>
      <c r="E175" s="21">
        <v>19944</v>
      </c>
      <c r="F175" s="1" t="s">
        <v>20</v>
      </c>
      <c r="G175" s="1" t="s">
        <v>137</v>
      </c>
      <c r="H175" s="21">
        <v>32310</v>
      </c>
      <c r="I175" s="22"/>
      <c r="J175" s="22"/>
      <c r="K175" s="22">
        <v>3</v>
      </c>
      <c r="L175" s="23">
        <v>2202.636</v>
      </c>
      <c r="M175" s="23"/>
      <c r="O175" s="23"/>
      <c r="P175" s="53">
        <f t="shared" si="6"/>
        <v>2202.636</v>
      </c>
      <c r="Q175" s="56">
        <f t="shared" si="7"/>
        <v>506.60628000000003</v>
      </c>
      <c r="R175" s="53">
        <f t="shared" si="8"/>
        <v>1696.02972</v>
      </c>
      <c r="S175" s="23"/>
      <c r="T175" s="22"/>
      <c r="V175" s="23"/>
    </row>
    <row r="176" spans="1:22" x14ac:dyDescent="0.2">
      <c r="A176" s="54" t="s">
        <v>393</v>
      </c>
      <c r="B176" s="54" t="s">
        <v>39</v>
      </c>
      <c r="C176" s="1" t="s">
        <v>22</v>
      </c>
      <c r="D176" s="1">
        <v>4</v>
      </c>
      <c r="E176" s="21">
        <v>22030</v>
      </c>
      <c r="F176" s="1" t="s">
        <v>27</v>
      </c>
      <c r="G176" s="1" t="s">
        <v>28</v>
      </c>
      <c r="H176" s="21">
        <v>32350</v>
      </c>
      <c r="I176" s="22"/>
      <c r="J176" s="22"/>
      <c r="K176" s="22">
        <v>10</v>
      </c>
      <c r="L176" s="23">
        <v>3813.1320000000001</v>
      </c>
      <c r="M176" s="23"/>
      <c r="O176" s="23"/>
      <c r="P176" s="53">
        <f t="shared" si="6"/>
        <v>3813.1320000000001</v>
      </c>
      <c r="Q176" s="56">
        <f t="shared" si="7"/>
        <v>877.0203600000001</v>
      </c>
      <c r="R176" s="53">
        <f t="shared" si="8"/>
        <v>2936.1116400000001</v>
      </c>
      <c r="S176" s="23"/>
      <c r="V176" s="23"/>
    </row>
    <row r="177" spans="1:22" x14ac:dyDescent="0.2">
      <c r="A177" s="54" t="s">
        <v>394</v>
      </c>
      <c r="B177" s="54" t="s">
        <v>72</v>
      </c>
      <c r="C177" s="1" t="s">
        <v>22</v>
      </c>
      <c r="D177" s="1">
        <v>4</v>
      </c>
      <c r="E177" s="21">
        <v>28962</v>
      </c>
      <c r="F177" s="1" t="s">
        <v>30</v>
      </c>
      <c r="G177" s="1" t="s">
        <v>28</v>
      </c>
      <c r="H177" s="21">
        <v>39773</v>
      </c>
      <c r="I177" s="22"/>
      <c r="J177" s="22"/>
      <c r="K177" s="22">
        <v>5</v>
      </c>
      <c r="L177" s="23">
        <v>2864.82</v>
      </c>
      <c r="M177" s="23"/>
      <c r="O177" s="23"/>
      <c r="P177" s="53">
        <f t="shared" si="6"/>
        <v>2864.82</v>
      </c>
      <c r="Q177" s="56">
        <f t="shared" si="7"/>
        <v>658.90860000000009</v>
      </c>
      <c r="R177" s="53">
        <f t="shared" si="8"/>
        <v>2205.9114</v>
      </c>
      <c r="S177" s="23"/>
      <c r="V177" s="23"/>
    </row>
    <row r="178" spans="1:22" x14ac:dyDescent="0.2">
      <c r="A178" s="54" t="s">
        <v>395</v>
      </c>
      <c r="B178" s="54" t="s">
        <v>146</v>
      </c>
      <c r="C178" s="1" t="s">
        <v>22</v>
      </c>
      <c r="D178" s="1">
        <v>4</v>
      </c>
      <c r="E178" s="21">
        <v>20498</v>
      </c>
      <c r="F178" s="1" t="s">
        <v>20</v>
      </c>
      <c r="G178" s="1" t="s">
        <v>137</v>
      </c>
      <c r="H178" s="21">
        <v>31868</v>
      </c>
      <c r="I178" s="22"/>
      <c r="J178" s="22"/>
      <c r="K178" s="22">
        <v>9</v>
      </c>
      <c r="L178" s="23">
        <v>3761.076</v>
      </c>
      <c r="M178" s="23"/>
      <c r="O178" s="23"/>
      <c r="P178" s="53">
        <f t="shared" si="6"/>
        <v>3761.076</v>
      </c>
      <c r="Q178" s="56">
        <f t="shared" si="7"/>
        <v>865.04748000000006</v>
      </c>
      <c r="R178" s="53">
        <f t="shared" si="8"/>
        <v>2896.0285199999998</v>
      </c>
      <c r="S178" s="23"/>
      <c r="V178" s="23"/>
    </row>
    <row r="179" spans="1:22" x14ac:dyDescent="0.2">
      <c r="A179" s="54" t="s">
        <v>396</v>
      </c>
      <c r="B179" s="54" t="s">
        <v>41</v>
      </c>
      <c r="C179" s="1" t="s">
        <v>22</v>
      </c>
      <c r="D179" s="1">
        <v>4</v>
      </c>
      <c r="E179" s="21">
        <v>22171</v>
      </c>
      <c r="F179" s="1" t="s">
        <v>27</v>
      </c>
      <c r="G179" s="1" t="s">
        <v>28</v>
      </c>
      <c r="H179" s="21">
        <v>34785</v>
      </c>
      <c r="I179" s="22"/>
      <c r="J179" s="22"/>
      <c r="K179" s="22">
        <v>1</v>
      </c>
      <c r="L179" s="23">
        <v>3705.3959999999997</v>
      </c>
      <c r="M179" s="23"/>
      <c r="O179" s="23"/>
      <c r="P179" s="53">
        <f t="shared" si="6"/>
        <v>3705.3959999999997</v>
      </c>
      <c r="Q179" s="56">
        <f t="shared" si="7"/>
        <v>852.24108000000001</v>
      </c>
      <c r="R179" s="53">
        <f t="shared" si="8"/>
        <v>2853.1549199999999</v>
      </c>
      <c r="S179" s="23"/>
      <c r="V179" s="23"/>
    </row>
    <row r="180" spans="1:22" x14ac:dyDescent="0.2">
      <c r="A180" s="54" t="s">
        <v>397</v>
      </c>
      <c r="B180" s="54" t="s">
        <v>76</v>
      </c>
      <c r="C180" s="1" t="s">
        <v>22</v>
      </c>
      <c r="D180" s="1">
        <v>8</v>
      </c>
      <c r="E180" s="21">
        <v>20878</v>
      </c>
      <c r="F180" s="1" t="s">
        <v>27</v>
      </c>
      <c r="G180" s="1" t="s">
        <v>28</v>
      </c>
      <c r="H180" s="21">
        <v>31688</v>
      </c>
      <c r="I180" s="22"/>
      <c r="J180" s="22"/>
      <c r="K180" s="22">
        <v>8</v>
      </c>
      <c r="L180" s="23">
        <v>2839.692</v>
      </c>
      <c r="M180" s="23"/>
      <c r="O180" s="23"/>
      <c r="P180" s="53">
        <f t="shared" si="6"/>
        <v>2839.692</v>
      </c>
      <c r="Q180" s="56">
        <f t="shared" si="7"/>
        <v>653.12916000000007</v>
      </c>
      <c r="R180" s="53">
        <f t="shared" si="8"/>
        <v>2186.5628400000001</v>
      </c>
      <c r="S180" s="23"/>
      <c r="V180" s="23"/>
    </row>
    <row r="181" spans="1:22" x14ac:dyDescent="0.2">
      <c r="A181" s="54" t="s">
        <v>398</v>
      </c>
      <c r="B181" s="54" t="s">
        <v>183</v>
      </c>
      <c r="C181" s="1" t="s">
        <v>24</v>
      </c>
      <c r="D181" s="1">
        <v>2</v>
      </c>
      <c r="E181" s="21">
        <v>24886</v>
      </c>
      <c r="F181" s="1" t="s">
        <v>73</v>
      </c>
      <c r="G181" s="1" t="s">
        <v>137</v>
      </c>
      <c r="H181" s="21">
        <v>40225</v>
      </c>
      <c r="I181" s="22"/>
      <c r="J181" s="22"/>
      <c r="K181" s="22">
        <v>3</v>
      </c>
      <c r="L181" s="23">
        <v>1289.04</v>
      </c>
      <c r="M181" s="23"/>
      <c r="O181" s="23"/>
      <c r="P181" s="53">
        <f t="shared" si="6"/>
        <v>1289.04</v>
      </c>
      <c r="Q181" s="56">
        <f t="shared" si="7"/>
        <v>296.47919999999999</v>
      </c>
      <c r="R181" s="53">
        <f t="shared" si="8"/>
        <v>992.56079999999997</v>
      </c>
      <c r="S181" s="23"/>
      <c r="V181" s="23"/>
    </row>
    <row r="182" spans="1:22" x14ac:dyDescent="0.2">
      <c r="A182" s="54" t="s">
        <v>399</v>
      </c>
      <c r="B182" s="54" t="s">
        <v>77</v>
      </c>
      <c r="C182" s="1" t="s">
        <v>22</v>
      </c>
      <c r="D182" s="1">
        <v>5</v>
      </c>
      <c r="E182" s="21">
        <v>24820</v>
      </c>
      <c r="F182" s="1" t="s">
        <v>35</v>
      </c>
      <c r="G182" s="1" t="s">
        <v>28</v>
      </c>
      <c r="H182" s="21">
        <v>34406</v>
      </c>
      <c r="I182" s="22"/>
      <c r="J182" s="22"/>
      <c r="K182" s="22">
        <v>4</v>
      </c>
      <c r="L182" s="23">
        <v>1392</v>
      </c>
      <c r="M182" s="23"/>
      <c r="O182" s="23"/>
      <c r="P182" s="53">
        <f t="shared" si="6"/>
        <v>1392</v>
      </c>
      <c r="Q182" s="56">
        <f t="shared" si="7"/>
        <v>320.16000000000003</v>
      </c>
      <c r="R182" s="53">
        <f t="shared" si="8"/>
        <v>1071.8399999999999</v>
      </c>
      <c r="S182" s="23"/>
      <c r="V182" s="23"/>
    </row>
    <row r="183" spans="1:22" x14ac:dyDescent="0.2">
      <c r="A183" s="54" t="s">
        <v>400</v>
      </c>
      <c r="B183" s="54" t="s">
        <v>98</v>
      </c>
      <c r="C183" s="1" t="s">
        <v>22</v>
      </c>
      <c r="D183" s="1">
        <v>3</v>
      </c>
      <c r="E183" s="21">
        <v>30389</v>
      </c>
      <c r="F183" s="1" t="s">
        <v>73</v>
      </c>
      <c r="G183" s="1" t="s">
        <v>137</v>
      </c>
      <c r="H183" s="21">
        <v>39310</v>
      </c>
      <c r="I183" s="22"/>
      <c r="J183" s="22"/>
      <c r="K183" s="22">
        <v>5</v>
      </c>
      <c r="L183" s="23">
        <v>1900.5239999999999</v>
      </c>
      <c r="M183" s="23"/>
      <c r="O183" s="23"/>
      <c r="P183" s="53">
        <f t="shared" si="6"/>
        <v>1900.5239999999999</v>
      </c>
      <c r="Q183" s="56">
        <f t="shared" si="7"/>
        <v>437.12052</v>
      </c>
      <c r="R183" s="53">
        <f t="shared" si="8"/>
        <v>1463.4034799999999</v>
      </c>
      <c r="S183" s="23"/>
      <c r="V183" s="23"/>
    </row>
    <row r="184" spans="1:22" x14ac:dyDescent="0.2">
      <c r="A184" s="54" t="s">
        <v>401</v>
      </c>
      <c r="B184" s="54" t="s">
        <v>47</v>
      </c>
      <c r="C184" s="1" t="s">
        <v>22</v>
      </c>
      <c r="D184" s="1">
        <v>3</v>
      </c>
      <c r="E184" s="21">
        <v>30318</v>
      </c>
      <c r="F184" s="1" t="s">
        <v>27</v>
      </c>
      <c r="G184" s="1" t="s">
        <v>28</v>
      </c>
      <c r="H184" s="21">
        <v>37352</v>
      </c>
      <c r="I184" s="22"/>
      <c r="J184" s="22"/>
      <c r="K184" s="22">
        <v>2</v>
      </c>
      <c r="L184" s="23">
        <v>2550.9960000000001</v>
      </c>
      <c r="M184" s="23"/>
      <c r="O184" s="23"/>
      <c r="P184" s="53">
        <f t="shared" si="6"/>
        <v>2550.9960000000001</v>
      </c>
      <c r="Q184" s="56">
        <f t="shared" si="7"/>
        <v>586.72908000000007</v>
      </c>
      <c r="R184" s="53">
        <f t="shared" si="8"/>
        <v>1964.26692</v>
      </c>
      <c r="S184" s="23"/>
      <c r="V184" s="23"/>
    </row>
    <row r="185" spans="1:22" x14ac:dyDescent="0.2">
      <c r="A185" s="54" t="s">
        <v>402</v>
      </c>
      <c r="B185" s="54" t="s">
        <v>172</v>
      </c>
      <c r="C185" s="1" t="s">
        <v>24</v>
      </c>
      <c r="D185" s="1">
        <v>3</v>
      </c>
      <c r="E185" s="21">
        <v>29974</v>
      </c>
      <c r="F185" s="1" t="s">
        <v>149</v>
      </c>
      <c r="G185" s="1" t="s">
        <v>137</v>
      </c>
      <c r="H185" s="21">
        <v>37845</v>
      </c>
      <c r="I185" s="22"/>
      <c r="J185" s="22"/>
      <c r="K185" s="22">
        <v>10</v>
      </c>
      <c r="L185" s="23">
        <v>3215.6759999999999</v>
      </c>
      <c r="M185" s="23"/>
      <c r="O185" s="23"/>
      <c r="P185" s="53">
        <f t="shared" si="6"/>
        <v>3215.6759999999999</v>
      </c>
      <c r="Q185" s="56">
        <f t="shared" si="7"/>
        <v>739.60548000000006</v>
      </c>
      <c r="R185" s="53">
        <f t="shared" si="8"/>
        <v>2476.0705199999998</v>
      </c>
      <c r="S185" s="23"/>
      <c r="V185" s="23"/>
    </row>
    <row r="186" spans="1:22" x14ac:dyDescent="0.2">
      <c r="A186" s="54" t="s">
        <v>403</v>
      </c>
      <c r="B186" s="54" t="s">
        <v>42</v>
      </c>
      <c r="C186" s="1" t="s">
        <v>22</v>
      </c>
      <c r="D186" s="1">
        <v>1</v>
      </c>
      <c r="E186" s="21">
        <v>27074</v>
      </c>
      <c r="F186" s="1" t="s">
        <v>35</v>
      </c>
      <c r="G186" s="1" t="s">
        <v>28</v>
      </c>
      <c r="H186" s="21">
        <v>40063</v>
      </c>
      <c r="I186" s="22"/>
      <c r="J186" s="22"/>
      <c r="K186" s="22">
        <v>1</v>
      </c>
      <c r="L186" s="23">
        <v>2876.3879999999999</v>
      </c>
      <c r="M186" s="23"/>
      <c r="O186" s="23"/>
      <c r="P186" s="53">
        <f t="shared" si="6"/>
        <v>2876.3879999999999</v>
      </c>
      <c r="Q186" s="56">
        <f t="shared" si="7"/>
        <v>661.56924000000004</v>
      </c>
      <c r="R186" s="53">
        <f t="shared" si="8"/>
        <v>2214.8187600000001</v>
      </c>
      <c r="S186" s="23"/>
      <c r="V186" s="23"/>
    </row>
    <row r="187" spans="1:22" x14ac:dyDescent="0.2">
      <c r="A187" s="54" t="s">
        <v>404</v>
      </c>
      <c r="B187" s="54" t="s">
        <v>180</v>
      </c>
      <c r="C187" s="1" t="s">
        <v>24</v>
      </c>
      <c r="D187" s="1">
        <v>2</v>
      </c>
      <c r="E187" s="21">
        <v>22859</v>
      </c>
      <c r="F187" s="1" t="s">
        <v>20</v>
      </c>
      <c r="G187" s="1" t="s">
        <v>137</v>
      </c>
      <c r="H187" s="21">
        <v>30812</v>
      </c>
      <c r="I187" s="22"/>
      <c r="J187" s="22"/>
      <c r="K187" s="22">
        <v>9</v>
      </c>
      <c r="L187" s="23">
        <v>3176.52</v>
      </c>
      <c r="M187" s="23"/>
      <c r="O187" s="23"/>
      <c r="P187" s="53">
        <f t="shared" si="6"/>
        <v>3176.52</v>
      </c>
      <c r="Q187" s="56">
        <f t="shared" si="7"/>
        <v>730.59960000000001</v>
      </c>
      <c r="R187" s="53">
        <f t="shared" si="8"/>
        <v>2445.9204</v>
      </c>
      <c r="S187" s="23"/>
      <c r="V187" s="23"/>
    </row>
    <row r="188" spans="1:22" x14ac:dyDescent="0.2">
      <c r="A188" s="54" t="s">
        <v>405</v>
      </c>
      <c r="B188" s="54" t="s">
        <v>67</v>
      </c>
      <c r="C188" s="1" t="s">
        <v>24</v>
      </c>
      <c r="D188" s="1">
        <v>2</v>
      </c>
      <c r="E188" s="21">
        <v>31669</v>
      </c>
      <c r="F188" s="1" t="s">
        <v>33</v>
      </c>
      <c r="G188" s="1" t="s">
        <v>28</v>
      </c>
      <c r="H188" s="21">
        <v>40838</v>
      </c>
      <c r="I188" s="22"/>
      <c r="J188" s="22"/>
      <c r="K188" s="22">
        <v>9</v>
      </c>
      <c r="L188" s="23">
        <v>1999.7040000000002</v>
      </c>
      <c r="M188" s="23"/>
      <c r="O188" s="23"/>
      <c r="P188" s="53">
        <f t="shared" si="6"/>
        <v>1999.7040000000002</v>
      </c>
      <c r="Q188" s="56">
        <f t="shared" si="7"/>
        <v>459.93192000000005</v>
      </c>
      <c r="R188" s="53">
        <f t="shared" si="8"/>
        <v>1539.7720800000002</v>
      </c>
      <c r="S188" s="23"/>
      <c r="V188" s="23"/>
    </row>
    <row r="189" spans="1:22" x14ac:dyDescent="0.2">
      <c r="A189" s="54" t="s">
        <v>406</v>
      </c>
      <c r="B189" s="54" t="s">
        <v>78</v>
      </c>
      <c r="C189" s="1" t="s">
        <v>22</v>
      </c>
      <c r="D189" s="1">
        <v>2</v>
      </c>
      <c r="E189" s="21">
        <v>24793</v>
      </c>
      <c r="F189" s="1" t="s">
        <v>27</v>
      </c>
      <c r="G189" s="1" t="s">
        <v>28</v>
      </c>
      <c r="H189" s="21">
        <v>34440</v>
      </c>
      <c r="I189" s="22"/>
      <c r="J189" s="22"/>
      <c r="K189" s="22">
        <v>6</v>
      </c>
      <c r="L189" s="23">
        <v>3118.2240000000002</v>
      </c>
      <c r="M189" s="23"/>
      <c r="O189" s="23"/>
      <c r="P189" s="53">
        <f t="shared" si="6"/>
        <v>3118.2240000000002</v>
      </c>
      <c r="Q189" s="56">
        <f t="shared" si="7"/>
        <v>717.19152000000008</v>
      </c>
      <c r="R189" s="53">
        <f t="shared" si="8"/>
        <v>2401.0324799999999</v>
      </c>
      <c r="S189" s="23"/>
      <c r="V189" s="23"/>
    </row>
    <row r="190" spans="1:22" x14ac:dyDescent="0.2">
      <c r="A190" s="54" t="s">
        <v>407</v>
      </c>
      <c r="B190" s="54" t="s">
        <v>184</v>
      </c>
      <c r="C190" s="1" t="s">
        <v>24</v>
      </c>
      <c r="D190" s="1">
        <v>2</v>
      </c>
      <c r="E190" s="21">
        <v>31563</v>
      </c>
      <c r="F190" s="1" t="s">
        <v>20</v>
      </c>
      <c r="G190" s="1" t="s">
        <v>137</v>
      </c>
      <c r="H190" s="21">
        <v>38101</v>
      </c>
      <c r="I190" s="22"/>
      <c r="J190" s="22"/>
      <c r="K190" s="22">
        <v>9</v>
      </c>
      <c r="L190" s="23">
        <v>2011.0920000000001</v>
      </c>
      <c r="M190" s="23"/>
      <c r="O190" s="23"/>
      <c r="P190" s="53">
        <f t="shared" si="6"/>
        <v>2011.0920000000001</v>
      </c>
      <c r="Q190" s="56">
        <f t="shared" si="7"/>
        <v>462.55116000000004</v>
      </c>
      <c r="R190" s="53">
        <f t="shared" si="8"/>
        <v>1548.5408400000001</v>
      </c>
      <c r="S190" s="23"/>
      <c r="V190" s="23"/>
    </row>
    <row r="191" spans="1:22" x14ac:dyDescent="0.2">
      <c r="A191" s="54" t="s">
        <v>408</v>
      </c>
      <c r="B191" s="54" t="s">
        <v>160</v>
      </c>
      <c r="C191" s="1" t="s">
        <v>22</v>
      </c>
      <c r="D191" s="1">
        <v>2</v>
      </c>
      <c r="E191" s="21">
        <v>19846</v>
      </c>
      <c r="F191" s="1" t="s">
        <v>73</v>
      </c>
      <c r="G191" s="1" t="s">
        <v>137</v>
      </c>
      <c r="H191" s="21">
        <v>33503</v>
      </c>
      <c r="I191" s="22"/>
      <c r="J191" s="22"/>
      <c r="K191" s="22">
        <v>9</v>
      </c>
      <c r="L191" s="23">
        <v>3486.4320000000002</v>
      </c>
      <c r="M191" s="23"/>
      <c r="O191" s="23"/>
      <c r="P191" s="53">
        <f t="shared" si="6"/>
        <v>3486.4320000000002</v>
      </c>
      <c r="Q191" s="56">
        <f t="shared" si="7"/>
        <v>801.87936000000013</v>
      </c>
      <c r="R191" s="53">
        <f t="shared" si="8"/>
        <v>2684.5526399999999</v>
      </c>
      <c r="S191" s="23"/>
      <c r="V191" s="23"/>
    </row>
    <row r="192" spans="1:22" x14ac:dyDescent="0.2">
      <c r="A192" s="54" t="s">
        <v>409</v>
      </c>
      <c r="B192" s="54" t="s">
        <v>123</v>
      </c>
      <c r="C192" s="1" t="s">
        <v>24</v>
      </c>
      <c r="D192" s="1">
        <v>3</v>
      </c>
      <c r="E192" s="21">
        <v>29583</v>
      </c>
      <c r="F192" s="1" t="s">
        <v>33</v>
      </c>
      <c r="G192" s="1" t="s">
        <v>28</v>
      </c>
      <c r="H192" s="21">
        <v>40731</v>
      </c>
      <c r="I192" s="22"/>
      <c r="J192" s="22"/>
      <c r="K192" s="22">
        <v>3</v>
      </c>
      <c r="L192" s="23">
        <v>2530.8959999999997</v>
      </c>
      <c r="M192" s="23"/>
      <c r="O192" s="23"/>
      <c r="P192" s="53">
        <f t="shared" si="6"/>
        <v>2530.8959999999997</v>
      </c>
      <c r="Q192" s="56">
        <f t="shared" si="7"/>
        <v>582.10608000000002</v>
      </c>
      <c r="R192" s="53">
        <f t="shared" si="8"/>
        <v>1948.7899199999997</v>
      </c>
      <c r="S192" s="23"/>
      <c r="V192" s="23"/>
    </row>
    <row r="193" spans="1:22" x14ac:dyDescent="0.2">
      <c r="A193" s="54" t="s">
        <v>410</v>
      </c>
      <c r="B193" s="54" t="s">
        <v>46</v>
      </c>
      <c r="C193" s="1" t="s">
        <v>22</v>
      </c>
      <c r="D193" s="1">
        <v>5</v>
      </c>
      <c r="E193" s="21">
        <v>23817</v>
      </c>
      <c r="F193" s="1" t="s">
        <v>27</v>
      </c>
      <c r="G193" s="1" t="s">
        <v>28</v>
      </c>
      <c r="H193" s="21">
        <v>34944</v>
      </c>
      <c r="I193" s="22"/>
      <c r="J193" s="22"/>
      <c r="K193" s="22">
        <v>10</v>
      </c>
      <c r="L193" s="23">
        <v>1618.248</v>
      </c>
      <c r="M193" s="23"/>
      <c r="O193" s="23"/>
      <c r="P193" s="53">
        <f t="shared" si="6"/>
        <v>1618.248</v>
      </c>
      <c r="Q193" s="56">
        <f t="shared" si="7"/>
        <v>372.19704000000002</v>
      </c>
      <c r="R193" s="53">
        <f t="shared" si="8"/>
        <v>1246.05096</v>
      </c>
      <c r="S193" s="23"/>
      <c r="V193" s="23"/>
    </row>
    <row r="194" spans="1:22" x14ac:dyDescent="0.2">
      <c r="A194" s="54" t="s">
        <v>411</v>
      </c>
      <c r="B194" s="54" t="s">
        <v>79</v>
      </c>
      <c r="C194" s="1" t="s">
        <v>22</v>
      </c>
      <c r="D194" s="1">
        <v>7</v>
      </c>
      <c r="E194" s="21">
        <v>22449</v>
      </c>
      <c r="F194" s="1" t="s">
        <v>35</v>
      </c>
      <c r="G194" s="1" t="s">
        <v>28</v>
      </c>
      <c r="H194" s="21">
        <v>33945</v>
      </c>
      <c r="I194" s="22"/>
      <c r="J194" s="22"/>
      <c r="K194" s="22">
        <v>8</v>
      </c>
      <c r="L194" s="23">
        <v>3352.944</v>
      </c>
      <c r="M194" s="23"/>
      <c r="O194" s="23"/>
      <c r="P194" s="53">
        <f t="shared" si="6"/>
        <v>3352.944</v>
      </c>
      <c r="Q194" s="56">
        <f t="shared" si="7"/>
        <v>771.17712000000006</v>
      </c>
      <c r="R194" s="53">
        <f t="shared" si="8"/>
        <v>2581.7668800000001</v>
      </c>
      <c r="S194" s="23"/>
      <c r="V194" s="23"/>
    </row>
    <row r="195" spans="1:22" x14ac:dyDescent="0.2">
      <c r="A195" s="54" t="s">
        <v>412</v>
      </c>
      <c r="B195" s="54" t="s">
        <v>124</v>
      </c>
      <c r="C195" s="1" t="s">
        <v>24</v>
      </c>
      <c r="D195" s="1">
        <v>4</v>
      </c>
      <c r="E195" s="21">
        <v>24942</v>
      </c>
      <c r="F195" s="1" t="s">
        <v>35</v>
      </c>
      <c r="G195" s="1" t="s">
        <v>28</v>
      </c>
      <c r="H195" s="21">
        <v>37917</v>
      </c>
      <c r="I195" s="22"/>
      <c r="J195" s="22"/>
      <c r="K195" s="22">
        <v>9</v>
      </c>
      <c r="L195" s="23">
        <v>2997.8519999999999</v>
      </c>
      <c r="M195" s="23"/>
      <c r="O195" s="23"/>
      <c r="P195" s="53">
        <f t="shared" si="6"/>
        <v>2997.8519999999999</v>
      </c>
      <c r="Q195" s="56">
        <f t="shared" si="7"/>
        <v>689.50595999999996</v>
      </c>
      <c r="R195" s="53">
        <f t="shared" si="8"/>
        <v>2308.3460399999999</v>
      </c>
      <c r="S195" s="23"/>
      <c r="V195" s="23"/>
    </row>
    <row r="196" spans="1:22" x14ac:dyDescent="0.2">
      <c r="A196" s="54" t="s">
        <v>413</v>
      </c>
      <c r="B196" s="54" t="s">
        <v>161</v>
      </c>
      <c r="C196" s="1" t="s">
        <v>22</v>
      </c>
      <c r="D196" s="1">
        <v>6</v>
      </c>
      <c r="E196" s="21">
        <v>23564</v>
      </c>
      <c r="F196" s="1" t="s">
        <v>73</v>
      </c>
      <c r="G196" s="1" t="s">
        <v>137</v>
      </c>
      <c r="H196" s="21">
        <v>29968</v>
      </c>
      <c r="I196" s="22"/>
      <c r="J196" s="22"/>
      <c r="K196" s="22">
        <v>10</v>
      </c>
      <c r="L196" s="23">
        <v>3694.6559999999999</v>
      </c>
      <c r="M196" s="23"/>
      <c r="O196" s="23"/>
      <c r="P196" s="53">
        <f t="shared" si="6"/>
        <v>3694.6559999999999</v>
      </c>
      <c r="Q196" s="56">
        <f t="shared" si="7"/>
        <v>849.77088000000003</v>
      </c>
      <c r="R196" s="53">
        <f t="shared" si="8"/>
        <v>2844.8851199999999</v>
      </c>
      <c r="S196" s="23"/>
      <c r="V196" s="23"/>
    </row>
    <row r="197" spans="1:22" x14ac:dyDescent="0.2">
      <c r="A197" s="54" t="s">
        <v>414</v>
      </c>
      <c r="B197" s="54" t="s">
        <v>119</v>
      </c>
      <c r="C197" s="1" t="s">
        <v>24</v>
      </c>
      <c r="D197" s="1">
        <v>6</v>
      </c>
      <c r="E197" s="21">
        <v>23570</v>
      </c>
      <c r="F197" s="1" t="s">
        <v>35</v>
      </c>
      <c r="G197" s="1" t="s">
        <v>28</v>
      </c>
      <c r="H197" s="21">
        <v>36577</v>
      </c>
      <c r="I197" s="22"/>
      <c r="J197" s="22"/>
      <c r="K197" s="22">
        <v>2</v>
      </c>
      <c r="L197" s="23">
        <v>1298.0160000000001</v>
      </c>
      <c r="M197" s="23"/>
      <c r="O197" s="23"/>
      <c r="P197" s="53">
        <f t="shared" si="6"/>
        <v>1298.0160000000001</v>
      </c>
      <c r="Q197" s="56">
        <f t="shared" si="7"/>
        <v>298.54368000000005</v>
      </c>
      <c r="R197" s="53">
        <f t="shared" si="8"/>
        <v>999.47232000000008</v>
      </c>
      <c r="S197" s="23"/>
      <c r="V197" s="23"/>
    </row>
    <row r="198" spans="1:22" x14ac:dyDescent="0.2">
      <c r="A198" s="54" t="s">
        <v>415</v>
      </c>
      <c r="B198" s="54" t="s">
        <v>123</v>
      </c>
      <c r="C198" s="1" t="s">
        <v>24</v>
      </c>
      <c r="D198" s="1">
        <v>4</v>
      </c>
      <c r="E198" s="21">
        <v>28752</v>
      </c>
      <c r="F198" s="1" t="s">
        <v>33</v>
      </c>
      <c r="G198" s="1" t="s">
        <v>28</v>
      </c>
      <c r="H198" s="21">
        <v>38850</v>
      </c>
      <c r="I198" s="22"/>
      <c r="J198" s="22"/>
      <c r="K198" s="22">
        <v>1</v>
      </c>
      <c r="L198" s="23">
        <v>2364.864</v>
      </c>
      <c r="M198" s="23"/>
      <c r="O198" s="23"/>
      <c r="P198" s="53">
        <f t="shared" si="6"/>
        <v>2364.864</v>
      </c>
      <c r="Q198" s="56">
        <f t="shared" si="7"/>
        <v>543.91872000000001</v>
      </c>
      <c r="R198" s="53">
        <f t="shared" si="8"/>
        <v>1820.9452799999999</v>
      </c>
      <c r="S198" s="23"/>
      <c r="V198" s="23"/>
    </row>
    <row r="199" spans="1:22" x14ac:dyDescent="0.2">
      <c r="A199" s="54" t="s">
        <v>416</v>
      </c>
      <c r="B199" s="54" t="s">
        <v>80</v>
      </c>
      <c r="C199" s="1" t="s">
        <v>22</v>
      </c>
      <c r="D199" s="1">
        <v>4</v>
      </c>
      <c r="E199" s="21">
        <v>27769</v>
      </c>
      <c r="F199" s="1" t="s">
        <v>81</v>
      </c>
      <c r="G199" s="1" t="s">
        <v>28</v>
      </c>
      <c r="H199" s="21">
        <v>34889</v>
      </c>
      <c r="I199" s="22"/>
      <c r="J199" s="22"/>
      <c r="K199" s="22">
        <v>4</v>
      </c>
      <c r="L199" s="23">
        <v>3613.9560000000001</v>
      </c>
      <c r="M199" s="23"/>
      <c r="O199" s="23"/>
      <c r="P199" s="53">
        <f t="shared" si="6"/>
        <v>3613.9560000000001</v>
      </c>
      <c r="Q199" s="56">
        <f t="shared" si="7"/>
        <v>831.20988000000011</v>
      </c>
      <c r="R199" s="53">
        <f t="shared" si="8"/>
        <v>2782.7461199999998</v>
      </c>
      <c r="S199" s="23"/>
      <c r="V199" s="23"/>
    </row>
    <row r="200" spans="1:22" x14ac:dyDescent="0.2">
      <c r="A200" s="54" t="s">
        <v>417</v>
      </c>
      <c r="B200" s="54" t="s">
        <v>125</v>
      </c>
      <c r="C200" s="1" t="s">
        <v>24</v>
      </c>
      <c r="D200" s="1">
        <v>2</v>
      </c>
      <c r="E200" s="21">
        <v>32361</v>
      </c>
      <c r="F200" s="1" t="s">
        <v>33</v>
      </c>
      <c r="G200" s="1" t="s">
        <v>28</v>
      </c>
      <c r="H200" s="21">
        <v>40877</v>
      </c>
      <c r="I200" s="22"/>
      <c r="J200" s="22"/>
      <c r="K200" s="22">
        <v>1</v>
      </c>
      <c r="L200" s="23">
        <v>1250.9639999999999</v>
      </c>
      <c r="M200" s="23"/>
      <c r="O200" s="23"/>
      <c r="P200" s="53">
        <f t="shared" si="6"/>
        <v>1250.9639999999999</v>
      </c>
      <c r="Q200" s="56">
        <f t="shared" si="7"/>
        <v>287.72172</v>
      </c>
      <c r="R200" s="53">
        <f t="shared" si="8"/>
        <v>963.24227999999994</v>
      </c>
      <c r="S200" s="23"/>
      <c r="V200" s="23"/>
    </row>
    <row r="201" spans="1:22" x14ac:dyDescent="0.2">
      <c r="A201" s="54" t="s">
        <v>418</v>
      </c>
      <c r="B201" s="54" t="s">
        <v>126</v>
      </c>
      <c r="C201" s="1" t="s">
        <v>24</v>
      </c>
      <c r="D201" s="1">
        <v>4</v>
      </c>
      <c r="E201" s="21">
        <v>20281</v>
      </c>
      <c r="F201" s="1" t="s">
        <v>27</v>
      </c>
      <c r="G201" s="1" t="s">
        <v>28</v>
      </c>
      <c r="H201" s="21">
        <v>28608</v>
      </c>
      <c r="I201" s="22"/>
      <c r="J201" s="22"/>
      <c r="K201" s="22">
        <v>1</v>
      </c>
      <c r="L201" s="23">
        <v>2165.7719999999999</v>
      </c>
      <c r="M201" s="23"/>
      <c r="O201" s="23"/>
      <c r="P201" s="53">
        <f t="shared" si="6"/>
        <v>2165.7719999999999</v>
      </c>
      <c r="Q201" s="56">
        <f t="shared" si="7"/>
        <v>498.12756000000002</v>
      </c>
      <c r="R201" s="53">
        <f t="shared" si="8"/>
        <v>1667.64444</v>
      </c>
      <c r="S201" s="23"/>
      <c r="V201" s="23"/>
    </row>
    <row r="202" spans="1:22" x14ac:dyDescent="0.2">
      <c r="A202" s="54" t="s">
        <v>419</v>
      </c>
      <c r="B202" s="54" t="s">
        <v>2</v>
      </c>
      <c r="C202" s="1" t="s">
        <v>22</v>
      </c>
      <c r="D202" s="1">
        <v>7</v>
      </c>
      <c r="E202" s="21">
        <v>22177</v>
      </c>
      <c r="F202" s="1" t="s">
        <v>27</v>
      </c>
      <c r="G202" s="1" t="s">
        <v>28</v>
      </c>
      <c r="H202" s="21">
        <v>31318</v>
      </c>
      <c r="I202" s="22"/>
      <c r="J202" s="22"/>
      <c r="K202" s="22">
        <v>9</v>
      </c>
      <c r="L202" s="23">
        <v>1348.212</v>
      </c>
      <c r="M202" s="23"/>
      <c r="O202" s="23"/>
      <c r="P202" s="53">
        <f t="shared" si="6"/>
        <v>1348.212</v>
      </c>
      <c r="Q202" s="56">
        <f t="shared" si="7"/>
        <v>310.08876000000004</v>
      </c>
      <c r="R202" s="53">
        <f t="shared" si="8"/>
        <v>1038.1232399999999</v>
      </c>
      <c r="S202" s="23"/>
      <c r="V202" s="23"/>
    </row>
    <row r="203" spans="1:22" x14ac:dyDescent="0.2">
      <c r="A203" s="54" t="s">
        <v>420</v>
      </c>
      <c r="B203" s="54" t="s">
        <v>82</v>
      </c>
      <c r="C203" s="1" t="s">
        <v>22</v>
      </c>
      <c r="D203" s="1">
        <v>4</v>
      </c>
      <c r="E203" s="21">
        <v>20601</v>
      </c>
      <c r="F203" s="1" t="s">
        <v>38</v>
      </c>
      <c r="G203" s="1" t="s">
        <v>28</v>
      </c>
      <c r="H203" s="21">
        <v>29293</v>
      </c>
      <c r="I203" s="22"/>
      <c r="J203" s="22"/>
      <c r="K203" s="22">
        <v>9</v>
      </c>
      <c r="L203" s="23">
        <v>2336.0160000000001</v>
      </c>
      <c r="M203" s="23"/>
      <c r="O203" s="23"/>
      <c r="P203" s="53">
        <f t="shared" si="6"/>
        <v>2336.0160000000001</v>
      </c>
      <c r="Q203" s="56">
        <f t="shared" si="7"/>
        <v>537.28368</v>
      </c>
      <c r="R203" s="53">
        <f t="shared" si="8"/>
        <v>1798.7323200000001</v>
      </c>
      <c r="S203" s="23"/>
      <c r="V203" s="23"/>
    </row>
    <row r="204" spans="1:22" x14ac:dyDescent="0.2">
      <c r="A204" s="54" t="s">
        <v>421</v>
      </c>
      <c r="B204" s="54" t="s">
        <v>195</v>
      </c>
      <c r="C204" s="1" t="s">
        <v>22</v>
      </c>
      <c r="D204" s="1">
        <v>4</v>
      </c>
      <c r="E204" s="21">
        <v>28090</v>
      </c>
      <c r="F204" s="1" t="s">
        <v>190</v>
      </c>
      <c r="G204" s="1" t="s">
        <v>191</v>
      </c>
      <c r="H204" s="21">
        <v>35617</v>
      </c>
      <c r="I204" s="22"/>
      <c r="J204" s="22"/>
      <c r="K204" s="22">
        <v>1</v>
      </c>
      <c r="L204" s="23">
        <v>3819.672</v>
      </c>
      <c r="M204" s="23"/>
      <c r="O204" s="23"/>
      <c r="P204" s="53">
        <f t="shared" ref="P204:P267" si="9">SUM(L204:O204)</f>
        <v>3819.672</v>
      </c>
      <c r="Q204" s="56">
        <f t="shared" ref="Q204:Q267" si="10">P204*23%</f>
        <v>878.52456000000006</v>
      </c>
      <c r="R204" s="53">
        <f t="shared" ref="R204:R267" si="11">P204-Q204</f>
        <v>2941.1474399999997</v>
      </c>
      <c r="S204" s="23"/>
      <c r="V204" s="23"/>
    </row>
    <row r="205" spans="1:22" x14ac:dyDescent="0.2">
      <c r="A205" s="54" t="s">
        <v>422</v>
      </c>
      <c r="B205" s="54" t="s">
        <v>83</v>
      </c>
      <c r="C205" s="1" t="s">
        <v>22</v>
      </c>
      <c r="D205" s="1">
        <v>9</v>
      </c>
      <c r="E205" s="21">
        <v>21826</v>
      </c>
      <c r="F205" s="1" t="s">
        <v>38</v>
      </c>
      <c r="G205" s="1" t="s">
        <v>28</v>
      </c>
      <c r="H205" s="21">
        <v>29622</v>
      </c>
      <c r="I205" s="22"/>
      <c r="J205" s="22"/>
      <c r="K205" s="22">
        <v>10</v>
      </c>
      <c r="L205" s="23">
        <v>3787.1759999999999</v>
      </c>
      <c r="M205" s="23"/>
      <c r="O205" s="23"/>
      <c r="P205" s="53">
        <f t="shared" si="9"/>
        <v>3787.1759999999999</v>
      </c>
      <c r="Q205" s="56">
        <f t="shared" si="10"/>
        <v>871.05047999999999</v>
      </c>
      <c r="R205" s="53">
        <f t="shared" si="11"/>
        <v>2916.1255200000001</v>
      </c>
      <c r="S205" s="23"/>
      <c r="V205" s="23"/>
    </row>
    <row r="206" spans="1:22" x14ac:dyDescent="0.2">
      <c r="A206" s="54" t="s">
        <v>423</v>
      </c>
      <c r="B206" s="54" t="s">
        <v>82</v>
      </c>
      <c r="C206" s="1" t="s">
        <v>22</v>
      </c>
      <c r="D206" s="1">
        <v>5</v>
      </c>
      <c r="E206" s="21">
        <v>21496</v>
      </c>
      <c r="F206" s="1" t="s">
        <v>38</v>
      </c>
      <c r="G206" s="1" t="s">
        <v>28</v>
      </c>
      <c r="H206" s="21">
        <v>29553</v>
      </c>
      <c r="I206" s="22"/>
      <c r="J206" s="22"/>
      <c r="K206" s="22">
        <v>5</v>
      </c>
      <c r="L206" s="23">
        <v>1202.172</v>
      </c>
      <c r="M206" s="23"/>
      <c r="O206" s="23"/>
      <c r="P206" s="53">
        <f t="shared" si="9"/>
        <v>1202.172</v>
      </c>
      <c r="Q206" s="56">
        <f t="shared" si="10"/>
        <v>276.49956000000003</v>
      </c>
      <c r="R206" s="53">
        <f t="shared" si="11"/>
        <v>925.67244000000005</v>
      </c>
      <c r="S206" s="23"/>
      <c r="V206" s="23"/>
    </row>
    <row r="207" spans="1:22" x14ac:dyDescent="0.2">
      <c r="A207" s="54" t="s">
        <v>424</v>
      </c>
      <c r="B207" s="54" t="s">
        <v>127</v>
      </c>
      <c r="C207" s="1" t="s">
        <v>24</v>
      </c>
      <c r="D207" s="1">
        <v>7</v>
      </c>
      <c r="E207" s="21">
        <v>23001</v>
      </c>
      <c r="F207" s="1" t="s">
        <v>27</v>
      </c>
      <c r="G207" s="1" t="s">
        <v>28</v>
      </c>
      <c r="H207" s="21">
        <v>30439</v>
      </c>
      <c r="I207" s="22"/>
      <c r="J207" s="22"/>
      <c r="K207" s="22">
        <v>10</v>
      </c>
      <c r="L207" s="23">
        <v>1319.088</v>
      </c>
      <c r="M207" s="23"/>
      <c r="O207" s="23"/>
      <c r="P207" s="53">
        <f t="shared" si="9"/>
        <v>1319.088</v>
      </c>
      <c r="Q207" s="56">
        <f t="shared" si="10"/>
        <v>303.39024000000001</v>
      </c>
      <c r="R207" s="53">
        <f t="shared" si="11"/>
        <v>1015.69776</v>
      </c>
      <c r="S207" s="23"/>
      <c r="V207" s="23"/>
    </row>
    <row r="208" spans="1:22" x14ac:dyDescent="0.2">
      <c r="A208" s="54" t="s">
        <v>425</v>
      </c>
      <c r="B208" s="54" t="s">
        <v>128</v>
      </c>
      <c r="C208" s="1" t="s">
        <v>24</v>
      </c>
      <c r="D208" s="1">
        <v>1</v>
      </c>
      <c r="E208" s="21">
        <v>20186</v>
      </c>
      <c r="F208" s="1" t="s">
        <v>35</v>
      </c>
      <c r="G208" s="1" t="s">
        <v>28</v>
      </c>
      <c r="H208" s="21">
        <v>31013</v>
      </c>
      <c r="I208" s="22"/>
      <c r="J208" s="22"/>
      <c r="K208" s="22">
        <v>3</v>
      </c>
      <c r="L208" s="23">
        <v>3294.576</v>
      </c>
      <c r="M208" s="23"/>
      <c r="O208" s="23"/>
      <c r="P208" s="53">
        <f t="shared" si="9"/>
        <v>3294.576</v>
      </c>
      <c r="Q208" s="56">
        <f t="shared" si="10"/>
        <v>757.75247999999999</v>
      </c>
      <c r="R208" s="53">
        <f t="shared" si="11"/>
        <v>2536.8235199999999</v>
      </c>
      <c r="S208" s="23"/>
      <c r="V208" s="23"/>
    </row>
    <row r="209" spans="1:22" x14ac:dyDescent="0.2">
      <c r="A209" s="54" t="s">
        <v>426</v>
      </c>
      <c r="B209" s="54" t="s">
        <v>147</v>
      </c>
      <c r="C209" s="1" t="s">
        <v>22</v>
      </c>
      <c r="D209" s="1">
        <v>7</v>
      </c>
      <c r="E209" s="21">
        <v>22489</v>
      </c>
      <c r="F209" s="1" t="s">
        <v>145</v>
      </c>
      <c r="G209" s="1" t="s">
        <v>137</v>
      </c>
      <c r="H209" s="21">
        <v>32823</v>
      </c>
      <c r="I209" s="22"/>
      <c r="J209" s="22"/>
      <c r="K209" s="22">
        <v>10</v>
      </c>
      <c r="L209" s="23">
        <v>1800</v>
      </c>
      <c r="M209" s="23"/>
      <c r="O209" s="23"/>
      <c r="P209" s="53">
        <f t="shared" si="9"/>
        <v>1800</v>
      </c>
      <c r="Q209" s="56">
        <f t="shared" si="10"/>
        <v>414</v>
      </c>
      <c r="R209" s="53">
        <f t="shared" si="11"/>
        <v>1386</v>
      </c>
      <c r="S209" s="23"/>
      <c r="V209" s="23"/>
    </row>
    <row r="210" spans="1:22" x14ac:dyDescent="0.2">
      <c r="A210" s="54" t="s">
        <v>427</v>
      </c>
      <c r="B210" s="54" t="s">
        <v>172</v>
      </c>
      <c r="C210" s="1" t="s">
        <v>24</v>
      </c>
      <c r="D210" s="1">
        <v>1</v>
      </c>
      <c r="E210" s="21">
        <v>26788</v>
      </c>
      <c r="F210" s="1" t="s">
        <v>149</v>
      </c>
      <c r="G210" s="1" t="s">
        <v>137</v>
      </c>
      <c r="H210" s="21">
        <v>35841</v>
      </c>
      <c r="I210" s="22"/>
      <c r="J210" s="22"/>
      <c r="K210" s="22">
        <v>9</v>
      </c>
      <c r="L210" s="23">
        <v>2794.5840000000003</v>
      </c>
      <c r="M210" s="23"/>
      <c r="O210" s="23"/>
      <c r="P210" s="53">
        <f t="shared" si="9"/>
        <v>2794.5840000000003</v>
      </c>
      <c r="Q210" s="56">
        <f t="shared" si="10"/>
        <v>642.75432000000012</v>
      </c>
      <c r="R210" s="53">
        <f t="shared" si="11"/>
        <v>2151.8296800000003</v>
      </c>
      <c r="S210" s="23"/>
      <c r="V210" s="23"/>
    </row>
    <row r="211" spans="1:22" x14ac:dyDescent="0.2">
      <c r="A211" s="54" t="s">
        <v>428</v>
      </c>
      <c r="B211" s="54" t="s">
        <v>185</v>
      </c>
      <c r="C211" s="1" t="s">
        <v>24</v>
      </c>
      <c r="D211" s="1">
        <v>4</v>
      </c>
      <c r="E211" s="21">
        <v>24109</v>
      </c>
      <c r="F211" s="1" t="s">
        <v>20</v>
      </c>
      <c r="G211" s="1" t="s">
        <v>137</v>
      </c>
      <c r="H211" s="21">
        <v>31708</v>
      </c>
      <c r="I211" s="22"/>
      <c r="J211" s="22"/>
      <c r="K211" s="22">
        <v>7</v>
      </c>
      <c r="L211" s="23">
        <v>2260.8000000000002</v>
      </c>
      <c r="M211" s="23"/>
      <c r="O211" s="23"/>
      <c r="P211" s="53">
        <f t="shared" si="9"/>
        <v>2260.8000000000002</v>
      </c>
      <c r="Q211" s="56">
        <f t="shared" si="10"/>
        <v>519.98400000000004</v>
      </c>
      <c r="R211" s="53">
        <f t="shared" si="11"/>
        <v>1740.8160000000003</v>
      </c>
      <c r="S211" s="23"/>
      <c r="V211" s="23"/>
    </row>
    <row r="212" spans="1:22" x14ac:dyDescent="0.2">
      <c r="A212" s="54" t="s">
        <v>429</v>
      </c>
      <c r="B212" s="54" t="s">
        <v>129</v>
      </c>
      <c r="C212" s="1" t="s">
        <v>24</v>
      </c>
      <c r="D212" s="1">
        <v>2</v>
      </c>
      <c r="E212" s="21">
        <v>24412</v>
      </c>
      <c r="F212" s="1" t="s">
        <v>27</v>
      </c>
      <c r="G212" s="1" t="s">
        <v>28</v>
      </c>
      <c r="H212" s="21">
        <v>31632</v>
      </c>
      <c r="I212" s="22"/>
      <c r="J212" s="22"/>
      <c r="K212" s="22">
        <v>8</v>
      </c>
      <c r="L212" s="23">
        <v>2045.4</v>
      </c>
      <c r="M212" s="23"/>
      <c r="O212" s="23"/>
      <c r="P212" s="53">
        <f t="shared" si="9"/>
        <v>2045.4</v>
      </c>
      <c r="Q212" s="56">
        <f t="shared" si="10"/>
        <v>470.44200000000006</v>
      </c>
      <c r="R212" s="53">
        <f t="shared" si="11"/>
        <v>1574.9580000000001</v>
      </c>
      <c r="S212" s="23"/>
      <c r="V212" s="23"/>
    </row>
    <row r="213" spans="1:22" x14ac:dyDescent="0.2">
      <c r="A213" s="54" t="s">
        <v>430</v>
      </c>
      <c r="B213" s="54" t="s">
        <v>84</v>
      </c>
      <c r="C213" s="1" t="s">
        <v>22</v>
      </c>
      <c r="D213" s="1">
        <v>1</v>
      </c>
      <c r="E213" s="21">
        <v>23111</v>
      </c>
      <c r="F213" s="1" t="s">
        <v>35</v>
      </c>
      <c r="G213" s="1" t="s">
        <v>28</v>
      </c>
      <c r="H213" s="21">
        <v>30806</v>
      </c>
      <c r="I213" s="22"/>
      <c r="J213" s="22"/>
      <c r="K213" s="22">
        <v>7</v>
      </c>
      <c r="L213" s="23">
        <v>1829.3879999999999</v>
      </c>
      <c r="M213" s="23"/>
      <c r="O213" s="23"/>
      <c r="P213" s="53">
        <f t="shared" si="9"/>
        <v>1829.3879999999999</v>
      </c>
      <c r="Q213" s="56">
        <f t="shared" si="10"/>
        <v>420.75923999999998</v>
      </c>
      <c r="R213" s="53">
        <f t="shared" si="11"/>
        <v>1408.6287600000001</v>
      </c>
      <c r="S213" s="23"/>
      <c r="V213" s="23"/>
    </row>
    <row r="214" spans="1:22" x14ac:dyDescent="0.2">
      <c r="A214" s="54" t="s">
        <v>431</v>
      </c>
      <c r="B214" s="54" t="s">
        <v>130</v>
      </c>
      <c r="C214" s="1" t="s">
        <v>24</v>
      </c>
      <c r="D214" s="1">
        <v>2</v>
      </c>
      <c r="E214" s="21">
        <v>22460</v>
      </c>
      <c r="F214" s="1" t="s">
        <v>33</v>
      </c>
      <c r="G214" s="1" t="s">
        <v>28</v>
      </c>
      <c r="H214" s="21">
        <v>36983</v>
      </c>
      <c r="I214" s="22"/>
      <c r="J214" s="22"/>
      <c r="K214" s="22">
        <v>8</v>
      </c>
      <c r="L214" s="23">
        <v>2114.9760000000001</v>
      </c>
      <c r="M214" s="23"/>
      <c r="O214" s="23"/>
      <c r="P214" s="53">
        <f t="shared" si="9"/>
        <v>2114.9760000000001</v>
      </c>
      <c r="Q214" s="56">
        <f t="shared" si="10"/>
        <v>486.44448000000006</v>
      </c>
      <c r="R214" s="53">
        <f t="shared" si="11"/>
        <v>1628.53152</v>
      </c>
      <c r="S214" s="23"/>
      <c r="V214" s="23"/>
    </row>
    <row r="215" spans="1:22" x14ac:dyDescent="0.2">
      <c r="A215" s="54" t="s">
        <v>432</v>
      </c>
      <c r="B215" s="54" t="s">
        <v>53</v>
      </c>
      <c r="C215" s="1" t="s">
        <v>24</v>
      </c>
      <c r="D215" s="1">
        <v>10</v>
      </c>
      <c r="E215" s="21">
        <v>20780</v>
      </c>
      <c r="F215" s="1" t="s">
        <v>35</v>
      </c>
      <c r="G215" s="1" t="s">
        <v>28</v>
      </c>
      <c r="H215" s="21">
        <v>28264</v>
      </c>
      <c r="I215" s="22"/>
      <c r="J215" s="22"/>
      <c r="K215" s="22">
        <v>6</v>
      </c>
      <c r="L215" s="23">
        <v>1522.5119999999999</v>
      </c>
      <c r="M215" s="23"/>
      <c r="O215" s="23"/>
      <c r="P215" s="53">
        <f t="shared" si="9"/>
        <v>1522.5119999999999</v>
      </c>
      <c r="Q215" s="56">
        <f t="shared" si="10"/>
        <v>350.17775999999998</v>
      </c>
      <c r="R215" s="53">
        <f t="shared" si="11"/>
        <v>1172.3342399999999</v>
      </c>
      <c r="S215" s="23"/>
      <c r="V215" s="23"/>
    </row>
    <row r="216" spans="1:22" x14ac:dyDescent="0.2">
      <c r="A216" s="54" t="s">
        <v>433</v>
      </c>
      <c r="B216" s="54" t="s">
        <v>47</v>
      </c>
      <c r="C216" s="1" t="s">
        <v>22</v>
      </c>
      <c r="D216" s="1">
        <v>1</v>
      </c>
      <c r="E216" s="21">
        <v>33324</v>
      </c>
      <c r="F216" s="1" t="s">
        <v>27</v>
      </c>
      <c r="G216" s="1" t="s">
        <v>28</v>
      </c>
      <c r="H216" s="21">
        <v>40970</v>
      </c>
      <c r="I216" s="22"/>
      <c r="J216" s="22"/>
      <c r="K216" s="22">
        <v>1</v>
      </c>
      <c r="L216" s="23">
        <v>2665.3440000000001</v>
      </c>
      <c r="M216" s="23"/>
      <c r="O216" s="23"/>
      <c r="P216" s="53">
        <f t="shared" si="9"/>
        <v>2665.3440000000001</v>
      </c>
      <c r="Q216" s="56">
        <f t="shared" si="10"/>
        <v>613.02912000000003</v>
      </c>
      <c r="R216" s="53">
        <f t="shared" si="11"/>
        <v>2052.3148799999999</v>
      </c>
      <c r="S216" s="23"/>
      <c r="V216" s="23"/>
    </row>
    <row r="217" spans="1:22" x14ac:dyDescent="0.2">
      <c r="A217" s="54" t="s">
        <v>434</v>
      </c>
      <c r="B217" s="54" t="s">
        <v>162</v>
      </c>
      <c r="C217" s="1" t="s">
        <v>22</v>
      </c>
      <c r="D217" s="1">
        <v>2</v>
      </c>
      <c r="E217" s="21">
        <v>23937</v>
      </c>
      <c r="F217" s="1" t="s">
        <v>73</v>
      </c>
      <c r="G217" s="1" t="s">
        <v>137</v>
      </c>
      <c r="H217" s="21">
        <v>35423</v>
      </c>
      <c r="I217" s="22"/>
      <c r="J217" s="22"/>
      <c r="K217" s="22">
        <v>9</v>
      </c>
      <c r="L217" s="23">
        <v>1833.528</v>
      </c>
      <c r="M217" s="23"/>
      <c r="O217" s="23"/>
      <c r="P217" s="53">
        <f t="shared" si="9"/>
        <v>1833.528</v>
      </c>
      <c r="Q217" s="56">
        <f t="shared" si="10"/>
        <v>421.71144000000004</v>
      </c>
      <c r="R217" s="53">
        <f t="shared" si="11"/>
        <v>1411.81656</v>
      </c>
      <c r="S217" s="23"/>
      <c r="V217" s="23"/>
    </row>
    <row r="218" spans="1:22" x14ac:dyDescent="0.2">
      <c r="A218" s="54" t="s">
        <v>435</v>
      </c>
      <c r="B218" s="54" t="s">
        <v>163</v>
      </c>
      <c r="C218" s="1" t="s">
        <v>22</v>
      </c>
      <c r="D218" s="1">
        <v>7</v>
      </c>
      <c r="E218" s="21">
        <v>23091</v>
      </c>
      <c r="F218" s="1" t="s">
        <v>73</v>
      </c>
      <c r="G218" s="1" t="s">
        <v>137</v>
      </c>
      <c r="H218" s="21">
        <v>34589</v>
      </c>
      <c r="I218" s="22"/>
      <c r="J218" s="22"/>
      <c r="K218" s="22">
        <v>9</v>
      </c>
      <c r="L218" s="23">
        <v>3733.7280000000001</v>
      </c>
      <c r="M218" s="23"/>
      <c r="O218" s="23"/>
      <c r="P218" s="53">
        <f t="shared" si="9"/>
        <v>3733.7280000000001</v>
      </c>
      <c r="Q218" s="56">
        <f t="shared" si="10"/>
        <v>858.75744000000009</v>
      </c>
      <c r="R218" s="53">
        <f t="shared" si="11"/>
        <v>2874.9705599999998</v>
      </c>
      <c r="S218" s="23"/>
      <c r="V218" s="23"/>
    </row>
    <row r="219" spans="1:22" x14ac:dyDescent="0.2">
      <c r="A219" s="54" t="s">
        <v>436</v>
      </c>
      <c r="B219" s="54" t="s">
        <v>119</v>
      </c>
      <c r="C219" s="1" t="s">
        <v>24</v>
      </c>
      <c r="D219" s="1">
        <v>4</v>
      </c>
      <c r="E219" s="21">
        <v>23461</v>
      </c>
      <c r="F219" s="1" t="s">
        <v>35</v>
      </c>
      <c r="G219" s="1" t="s">
        <v>28</v>
      </c>
      <c r="H219" s="21">
        <v>39779</v>
      </c>
      <c r="I219" s="22"/>
      <c r="J219" s="22"/>
      <c r="K219" s="22">
        <v>9</v>
      </c>
      <c r="L219" s="23">
        <v>3439.0439999999999</v>
      </c>
      <c r="M219" s="23"/>
      <c r="O219" s="23"/>
      <c r="P219" s="53">
        <f t="shared" si="9"/>
        <v>3439.0439999999999</v>
      </c>
      <c r="Q219" s="56">
        <f t="shared" si="10"/>
        <v>790.98012000000006</v>
      </c>
      <c r="R219" s="53">
        <f t="shared" si="11"/>
        <v>2648.0638799999997</v>
      </c>
      <c r="S219" s="23"/>
      <c r="V219" s="23"/>
    </row>
    <row r="220" spans="1:22" x14ac:dyDescent="0.2">
      <c r="A220" s="54" t="s">
        <v>437</v>
      </c>
      <c r="B220" s="54" t="s">
        <v>131</v>
      </c>
      <c r="C220" s="1" t="s">
        <v>24</v>
      </c>
      <c r="D220" s="1">
        <v>3</v>
      </c>
      <c r="E220" s="21">
        <v>29575</v>
      </c>
      <c r="F220" s="1" t="s">
        <v>35</v>
      </c>
      <c r="G220" s="1" t="s">
        <v>28</v>
      </c>
      <c r="H220" s="21">
        <v>37249</v>
      </c>
      <c r="I220" s="22"/>
      <c r="J220" s="22"/>
      <c r="K220" s="22">
        <v>1</v>
      </c>
      <c r="L220" s="23">
        <v>2160</v>
      </c>
      <c r="M220" s="23"/>
      <c r="O220" s="23"/>
      <c r="P220" s="53">
        <f t="shared" si="9"/>
        <v>2160</v>
      </c>
      <c r="Q220" s="56">
        <f t="shared" si="10"/>
        <v>496.8</v>
      </c>
      <c r="R220" s="53">
        <f t="shared" si="11"/>
        <v>1663.2</v>
      </c>
      <c r="S220" s="23"/>
      <c r="V220" s="23"/>
    </row>
    <row r="221" spans="1:22" x14ac:dyDescent="0.2">
      <c r="A221" s="54" t="s">
        <v>438</v>
      </c>
      <c r="B221" s="54" t="s">
        <v>186</v>
      </c>
      <c r="C221" s="1" t="s">
        <v>24</v>
      </c>
      <c r="D221" s="1">
        <v>2</v>
      </c>
      <c r="E221" s="21">
        <v>27090</v>
      </c>
      <c r="F221" s="1" t="s">
        <v>149</v>
      </c>
      <c r="G221" s="1" t="s">
        <v>137</v>
      </c>
      <c r="H221" s="21">
        <v>36466</v>
      </c>
      <c r="I221" s="22"/>
      <c r="J221" s="22"/>
      <c r="K221" s="22">
        <v>7</v>
      </c>
      <c r="L221" s="23">
        <v>3476.6879999999996</v>
      </c>
      <c r="M221" s="23"/>
      <c r="O221" s="23"/>
      <c r="P221" s="53">
        <f t="shared" si="9"/>
        <v>3476.6879999999996</v>
      </c>
      <c r="Q221" s="56">
        <f t="shared" si="10"/>
        <v>799.63824</v>
      </c>
      <c r="R221" s="53">
        <f t="shared" si="11"/>
        <v>2677.0497599999999</v>
      </c>
      <c r="S221" s="23"/>
      <c r="V221" s="23"/>
    </row>
    <row r="222" spans="1:22" x14ac:dyDescent="0.2">
      <c r="A222" s="54" t="s">
        <v>439</v>
      </c>
      <c r="B222" s="54" t="s">
        <v>61</v>
      </c>
      <c r="C222" s="1" t="s">
        <v>22</v>
      </c>
      <c r="D222" s="1">
        <v>2</v>
      </c>
      <c r="E222" s="21">
        <v>25220</v>
      </c>
      <c r="F222" s="1" t="s">
        <v>35</v>
      </c>
      <c r="G222" s="1" t="s">
        <v>28</v>
      </c>
      <c r="H222" s="21">
        <v>40592</v>
      </c>
      <c r="I222" s="22"/>
      <c r="J222" s="22"/>
      <c r="K222" s="22">
        <v>1</v>
      </c>
      <c r="L222" s="23">
        <v>3108.42</v>
      </c>
      <c r="M222" s="23"/>
      <c r="O222" s="23"/>
      <c r="P222" s="53">
        <f t="shared" si="9"/>
        <v>3108.42</v>
      </c>
      <c r="Q222" s="56">
        <f t="shared" si="10"/>
        <v>714.9366</v>
      </c>
      <c r="R222" s="53">
        <f t="shared" si="11"/>
        <v>2393.4834000000001</v>
      </c>
      <c r="S222" s="23"/>
      <c r="V222" s="23"/>
    </row>
    <row r="223" spans="1:22" x14ac:dyDescent="0.2">
      <c r="A223" s="54" t="s">
        <v>440</v>
      </c>
      <c r="B223" s="54" t="s">
        <v>122</v>
      </c>
      <c r="C223" s="1" t="s">
        <v>24</v>
      </c>
      <c r="D223" s="1">
        <v>2</v>
      </c>
      <c r="E223" s="21">
        <v>23272</v>
      </c>
      <c r="F223" s="1" t="s">
        <v>27</v>
      </c>
      <c r="G223" s="1" t="s">
        <v>28</v>
      </c>
      <c r="H223" s="21">
        <v>30146</v>
      </c>
      <c r="I223" s="22"/>
      <c r="J223" s="22"/>
      <c r="K223" s="22">
        <v>8</v>
      </c>
      <c r="L223" s="23">
        <v>2116.0680000000002</v>
      </c>
      <c r="M223" s="23"/>
      <c r="O223" s="23"/>
      <c r="P223" s="53">
        <f t="shared" si="9"/>
        <v>2116.0680000000002</v>
      </c>
      <c r="Q223" s="56">
        <f t="shared" si="10"/>
        <v>486.69564000000008</v>
      </c>
      <c r="R223" s="53">
        <f t="shared" si="11"/>
        <v>1629.3723600000001</v>
      </c>
      <c r="S223" s="23"/>
      <c r="V223" s="23"/>
    </row>
    <row r="224" spans="1:22" x14ac:dyDescent="0.2">
      <c r="A224" s="54" t="s">
        <v>441</v>
      </c>
      <c r="B224" s="54" t="s">
        <v>37</v>
      </c>
      <c r="C224" s="1" t="s">
        <v>22</v>
      </c>
      <c r="D224" s="1">
        <v>6</v>
      </c>
      <c r="E224" s="21">
        <v>24971</v>
      </c>
      <c r="F224" s="1" t="s">
        <v>33</v>
      </c>
      <c r="G224" s="1" t="s">
        <v>28</v>
      </c>
      <c r="H224" s="21">
        <v>33515</v>
      </c>
      <c r="I224" s="22"/>
      <c r="J224" s="22"/>
      <c r="K224" s="22">
        <v>1</v>
      </c>
      <c r="L224" s="23">
        <v>3262.1759999999999</v>
      </c>
      <c r="M224" s="23"/>
      <c r="O224" s="23"/>
      <c r="P224" s="53">
        <f t="shared" si="9"/>
        <v>3262.1759999999999</v>
      </c>
      <c r="Q224" s="56">
        <f t="shared" si="10"/>
        <v>750.30047999999999</v>
      </c>
      <c r="R224" s="53">
        <f t="shared" si="11"/>
        <v>2511.8755200000001</v>
      </c>
      <c r="S224" s="23"/>
      <c r="V224" s="23"/>
    </row>
    <row r="225" spans="1:22" x14ac:dyDescent="0.2">
      <c r="A225" s="54" t="s">
        <v>442</v>
      </c>
      <c r="B225" s="54" t="s">
        <v>174</v>
      </c>
      <c r="C225" s="1" t="s">
        <v>24</v>
      </c>
      <c r="D225" s="1">
        <v>4</v>
      </c>
      <c r="E225" s="21">
        <v>22762</v>
      </c>
      <c r="F225" s="1" t="s">
        <v>20</v>
      </c>
      <c r="G225" s="1" t="s">
        <v>137</v>
      </c>
      <c r="H225" s="21">
        <v>30748</v>
      </c>
      <c r="I225" s="22"/>
      <c r="J225" s="22"/>
      <c r="K225" s="22">
        <v>5</v>
      </c>
      <c r="L225" s="23">
        <v>3297.3360000000002</v>
      </c>
      <c r="M225" s="23"/>
      <c r="O225" s="23"/>
      <c r="P225" s="53">
        <f t="shared" si="9"/>
        <v>3297.3360000000002</v>
      </c>
      <c r="Q225" s="56">
        <f t="shared" si="10"/>
        <v>758.38728000000003</v>
      </c>
      <c r="R225" s="53">
        <f t="shared" si="11"/>
        <v>2538.9487200000003</v>
      </c>
      <c r="S225" s="23"/>
      <c r="V225" s="23"/>
    </row>
    <row r="226" spans="1:22" x14ac:dyDescent="0.2">
      <c r="A226" s="54" t="s">
        <v>443</v>
      </c>
      <c r="B226" s="54" t="s">
        <v>132</v>
      </c>
      <c r="C226" s="1" t="s">
        <v>24</v>
      </c>
      <c r="D226" s="1">
        <v>4</v>
      </c>
      <c r="E226" s="21">
        <v>28888</v>
      </c>
      <c r="F226" s="1" t="s">
        <v>27</v>
      </c>
      <c r="G226" s="1" t="s">
        <v>28</v>
      </c>
      <c r="H226" s="21">
        <v>38733</v>
      </c>
      <c r="I226" s="22"/>
      <c r="J226" s="22"/>
      <c r="K226" s="22">
        <v>1</v>
      </c>
      <c r="L226" s="23">
        <v>1323.3719999999998</v>
      </c>
      <c r="M226" s="23"/>
      <c r="O226" s="23"/>
      <c r="P226" s="53">
        <f t="shared" si="9"/>
        <v>1323.3719999999998</v>
      </c>
      <c r="Q226" s="56">
        <f t="shared" si="10"/>
        <v>304.37555999999995</v>
      </c>
      <c r="R226" s="53">
        <f t="shared" si="11"/>
        <v>1018.9964399999999</v>
      </c>
      <c r="S226" s="23"/>
      <c r="V226" s="23"/>
    </row>
    <row r="227" spans="1:22" x14ac:dyDescent="0.2">
      <c r="A227" s="54" t="s">
        <v>444</v>
      </c>
      <c r="B227" s="54" t="s">
        <v>125</v>
      </c>
      <c r="C227" s="1" t="s">
        <v>24</v>
      </c>
      <c r="D227" s="1">
        <v>5</v>
      </c>
      <c r="E227" s="21">
        <v>18430</v>
      </c>
      <c r="F227" s="1" t="s">
        <v>27</v>
      </c>
      <c r="G227" s="1" t="s">
        <v>28</v>
      </c>
      <c r="H227" s="21">
        <v>36249</v>
      </c>
      <c r="I227" s="22"/>
      <c r="J227" s="22"/>
      <c r="K227" s="22">
        <v>9</v>
      </c>
      <c r="L227" s="23">
        <v>1452.4680000000001</v>
      </c>
      <c r="M227" s="23"/>
      <c r="O227" s="23"/>
      <c r="P227" s="53">
        <f t="shared" si="9"/>
        <v>1452.4680000000001</v>
      </c>
      <c r="Q227" s="56">
        <f t="shared" si="10"/>
        <v>334.06764000000004</v>
      </c>
      <c r="R227" s="53">
        <f t="shared" si="11"/>
        <v>1118.4003600000001</v>
      </c>
      <c r="S227" s="23"/>
      <c r="V227" s="23"/>
    </row>
    <row r="228" spans="1:22" x14ac:dyDescent="0.2">
      <c r="A228" s="54" t="s">
        <v>445</v>
      </c>
      <c r="B228" s="54" t="s">
        <v>75</v>
      </c>
      <c r="C228" s="1" t="s">
        <v>22</v>
      </c>
      <c r="D228" s="1">
        <v>3</v>
      </c>
      <c r="E228" s="21">
        <v>30648</v>
      </c>
      <c r="F228" s="1" t="s">
        <v>35</v>
      </c>
      <c r="G228" s="1" t="s">
        <v>28</v>
      </c>
      <c r="H228" s="21">
        <v>39630</v>
      </c>
      <c r="I228" s="22"/>
      <c r="J228" s="22"/>
      <c r="K228" s="22">
        <v>3</v>
      </c>
      <c r="L228" s="23">
        <v>3650.6639999999998</v>
      </c>
      <c r="M228" s="23"/>
      <c r="O228" s="23"/>
      <c r="P228" s="53">
        <f t="shared" si="9"/>
        <v>3650.6639999999998</v>
      </c>
      <c r="Q228" s="56">
        <f t="shared" si="10"/>
        <v>839.65271999999993</v>
      </c>
      <c r="R228" s="53">
        <f t="shared" si="11"/>
        <v>2811.0112799999997</v>
      </c>
      <c r="S228" s="23"/>
      <c r="V228" s="23"/>
    </row>
    <row r="229" spans="1:22" x14ac:dyDescent="0.2">
      <c r="A229" s="54" t="s">
        <v>446</v>
      </c>
      <c r="B229" s="54" t="s">
        <v>181</v>
      </c>
      <c r="C229" s="1" t="s">
        <v>24</v>
      </c>
      <c r="D229" s="1">
        <v>2</v>
      </c>
      <c r="E229" s="21">
        <v>31061</v>
      </c>
      <c r="F229" s="1" t="s">
        <v>30</v>
      </c>
      <c r="G229" s="1" t="s">
        <v>137</v>
      </c>
      <c r="H229" s="21">
        <v>39088</v>
      </c>
      <c r="I229" s="22"/>
      <c r="J229" s="22"/>
      <c r="K229" s="22">
        <v>10</v>
      </c>
      <c r="L229" s="23">
        <v>2364.828</v>
      </c>
      <c r="M229" s="23"/>
      <c r="O229" s="23"/>
      <c r="P229" s="53">
        <f t="shared" si="9"/>
        <v>2364.828</v>
      </c>
      <c r="Q229" s="56">
        <f t="shared" si="10"/>
        <v>543.91043999999999</v>
      </c>
      <c r="R229" s="53">
        <f t="shared" si="11"/>
        <v>1820.9175599999999</v>
      </c>
      <c r="S229" s="23"/>
      <c r="V229" s="23"/>
    </row>
    <row r="230" spans="1:22" x14ac:dyDescent="0.2">
      <c r="A230" s="54" t="s">
        <v>447</v>
      </c>
      <c r="B230" s="54" t="s">
        <v>119</v>
      </c>
      <c r="C230" s="1" t="s">
        <v>24</v>
      </c>
      <c r="D230" s="1">
        <v>4</v>
      </c>
      <c r="E230" s="21">
        <v>27802</v>
      </c>
      <c r="F230" s="1" t="s">
        <v>35</v>
      </c>
      <c r="G230" s="1" t="s">
        <v>28</v>
      </c>
      <c r="H230" s="21">
        <v>40659</v>
      </c>
      <c r="I230" s="22"/>
      <c r="J230" s="22"/>
      <c r="K230" s="22">
        <v>1</v>
      </c>
      <c r="L230" s="23">
        <v>1767.192</v>
      </c>
      <c r="M230" s="23"/>
      <c r="O230" s="23"/>
      <c r="P230" s="53">
        <f t="shared" si="9"/>
        <v>1767.192</v>
      </c>
      <c r="Q230" s="56">
        <f t="shared" si="10"/>
        <v>406.45416</v>
      </c>
      <c r="R230" s="53">
        <f t="shared" si="11"/>
        <v>1360.73784</v>
      </c>
      <c r="S230" s="23"/>
      <c r="V230" s="23"/>
    </row>
    <row r="231" spans="1:22" x14ac:dyDescent="0.2">
      <c r="A231" s="54" t="s">
        <v>448</v>
      </c>
      <c r="B231" s="54" t="s">
        <v>176</v>
      </c>
      <c r="C231" s="1" t="s">
        <v>24</v>
      </c>
      <c r="D231" s="1">
        <v>6</v>
      </c>
      <c r="E231" s="21">
        <v>24907</v>
      </c>
      <c r="F231" s="1" t="s">
        <v>30</v>
      </c>
      <c r="G231" s="1" t="s">
        <v>137</v>
      </c>
      <c r="H231" s="21">
        <v>32369</v>
      </c>
      <c r="I231" s="22"/>
      <c r="J231" s="22"/>
      <c r="K231" s="22">
        <v>1</v>
      </c>
      <c r="L231" s="23">
        <v>1529.4959999999999</v>
      </c>
      <c r="M231" s="23"/>
      <c r="O231" s="23"/>
      <c r="P231" s="53">
        <f t="shared" si="9"/>
        <v>1529.4959999999999</v>
      </c>
      <c r="Q231" s="56">
        <f t="shared" si="10"/>
        <v>351.78407999999996</v>
      </c>
      <c r="R231" s="53">
        <f t="shared" si="11"/>
        <v>1177.71192</v>
      </c>
      <c r="S231" s="23"/>
      <c r="V231" s="23"/>
    </row>
    <row r="232" spans="1:22" x14ac:dyDescent="0.2">
      <c r="A232" s="54" t="s">
        <v>449</v>
      </c>
      <c r="B232" s="54" t="s">
        <v>85</v>
      </c>
      <c r="C232" s="1" t="s">
        <v>22</v>
      </c>
      <c r="D232" s="1">
        <v>5</v>
      </c>
      <c r="E232" s="21">
        <v>21070</v>
      </c>
      <c r="F232" s="1" t="s">
        <v>27</v>
      </c>
      <c r="G232" s="1" t="s">
        <v>28</v>
      </c>
      <c r="H232" s="21">
        <v>35093</v>
      </c>
      <c r="I232" s="22"/>
      <c r="J232" s="22"/>
      <c r="K232" s="22">
        <v>3</v>
      </c>
      <c r="L232" s="23">
        <v>2452.3680000000004</v>
      </c>
      <c r="M232" s="23"/>
      <c r="O232" s="23"/>
      <c r="P232" s="53">
        <f t="shared" si="9"/>
        <v>2452.3680000000004</v>
      </c>
      <c r="Q232" s="56">
        <f t="shared" si="10"/>
        <v>564.04464000000007</v>
      </c>
      <c r="R232" s="53">
        <f t="shared" si="11"/>
        <v>1888.3233600000003</v>
      </c>
      <c r="S232" s="23"/>
      <c r="V232" s="23"/>
    </row>
    <row r="233" spans="1:22" x14ac:dyDescent="0.2">
      <c r="A233" s="54" t="s">
        <v>450</v>
      </c>
      <c r="B233" s="54" t="s">
        <v>86</v>
      </c>
      <c r="C233" s="1" t="s">
        <v>22</v>
      </c>
      <c r="D233" s="1">
        <v>4</v>
      </c>
      <c r="E233" s="21">
        <v>24096</v>
      </c>
      <c r="F233" s="1" t="s">
        <v>38</v>
      </c>
      <c r="G233" s="1" t="s">
        <v>28</v>
      </c>
      <c r="H233" s="21">
        <v>38702</v>
      </c>
      <c r="I233" s="22"/>
      <c r="J233" s="22"/>
      <c r="K233" s="22">
        <v>1</v>
      </c>
      <c r="L233" s="23">
        <v>3333.1559999999999</v>
      </c>
      <c r="M233" s="23"/>
      <c r="O233" s="23"/>
      <c r="P233" s="53">
        <f t="shared" si="9"/>
        <v>3333.1559999999999</v>
      </c>
      <c r="Q233" s="56">
        <f t="shared" si="10"/>
        <v>766.62588000000005</v>
      </c>
      <c r="R233" s="53">
        <f t="shared" si="11"/>
        <v>2566.5301199999999</v>
      </c>
      <c r="S233" s="23"/>
      <c r="V233" s="23"/>
    </row>
    <row r="234" spans="1:22" x14ac:dyDescent="0.2">
      <c r="A234" s="54" t="s">
        <v>451</v>
      </c>
      <c r="B234" s="54" t="s">
        <v>47</v>
      </c>
      <c r="C234" s="1" t="s">
        <v>22</v>
      </c>
      <c r="D234" s="1">
        <v>5</v>
      </c>
      <c r="E234" s="21">
        <v>22192</v>
      </c>
      <c r="F234" s="1" t="s">
        <v>27</v>
      </c>
      <c r="G234" s="1" t="s">
        <v>28</v>
      </c>
      <c r="H234" s="21">
        <v>31828</v>
      </c>
      <c r="I234" s="22"/>
      <c r="J234" s="22"/>
      <c r="K234" s="22">
        <v>1</v>
      </c>
      <c r="L234" s="23">
        <v>2628.768</v>
      </c>
      <c r="M234" s="23"/>
      <c r="O234" s="23"/>
      <c r="P234" s="53">
        <f t="shared" si="9"/>
        <v>2628.768</v>
      </c>
      <c r="Q234" s="56">
        <f t="shared" si="10"/>
        <v>604.61664000000007</v>
      </c>
      <c r="R234" s="53">
        <f t="shared" si="11"/>
        <v>2024.1513599999998</v>
      </c>
      <c r="S234" s="23"/>
      <c r="V234" s="23"/>
    </row>
    <row r="235" spans="1:22" x14ac:dyDescent="0.2">
      <c r="A235" s="54" t="s">
        <v>452</v>
      </c>
      <c r="B235" s="54" t="s">
        <v>143</v>
      </c>
      <c r="C235" s="1" t="s">
        <v>22</v>
      </c>
      <c r="D235" s="1">
        <v>3</v>
      </c>
      <c r="E235" s="21">
        <v>29093</v>
      </c>
      <c r="F235" s="1" t="s">
        <v>30</v>
      </c>
      <c r="G235" s="1" t="s">
        <v>137</v>
      </c>
      <c r="H235" s="21">
        <v>37531</v>
      </c>
      <c r="I235" s="22"/>
      <c r="J235" s="22"/>
      <c r="K235" s="22">
        <v>8</v>
      </c>
      <c r="L235" s="23">
        <v>1411.68</v>
      </c>
      <c r="M235" s="23"/>
      <c r="O235" s="23"/>
      <c r="P235" s="53">
        <f t="shared" si="9"/>
        <v>1411.68</v>
      </c>
      <c r="Q235" s="56">
        <f t="shared" si="10"/>
        <v>324.68640000000005</v>
      </c>
      <c r="R235" s="53">
        <f t="shared" si="11"/>
        <v>1086.9936</v>
      </c>
      <c r="S235" s="23"/>
      <c r="V235" s="23"/>
    </row>
    <row r="236" spans="1:22" x14ac:dyDescent="0.2">
      <c r="A236" s="54" t="s">
        <v>453</v>
      </c>
      <c r="B236" s="54" t="s">
        <v>164</v>
      </c>
      <c r="C236" s="1" t="s">
        <v>22</v>
      </c>
      <c r="D236" s="1">
        <v>4</v>
      </c>
      <c r="E236" s="21">
        <v>22294</v>
      </c>
      <c r="F236" s="1" t="s">
        <v>145</v>
      </c>
      <c r="G236" s="1" t="s">
        <v>137</v>
      </c>
      <c r="H236" s="21">
        <v>31025</v>
      </c>
      <c r="I236" s="22"/>
      <c r="J236" s="22"/>
      <c r="K236" s="22">
        <v>10</v>
      </c>
      <c r="L236" s="23">
        <v>1305.24</v>
      </c>
      <c r="M236" s="23"/>
      <c r="O236" s="23"/>
      <c r="P236" s="53">
        <f t="shared" si="9"/>
        <v>1305.24</v>
      </c>
      <c r="Q236" s="56">
        <f t="shared" si="10"/>
        <v>300.20519999999999</v>
      </c>
      <c r="R236" s="53">
        <f t="shared" si="11"/>
        <v>1005.0348</v>
      </c>
      <c r="S236" s="23"/>
      <c r="V236" s="23"/>
    </row>
    <row r="237" spans="1:22" x14ac:dyDescent="0.2">
      <c r="A237" s="54" t="s">
        <v>454</v>
      </c>
      <c r="B237" s="54" t="s">
        <v>113</v>
      </c>
      <c r="C237" s="1" t="s">
        <v>24</v>
      </c>
      <c r="D237" s="1">
        <v>4</v>
      </c>
      <c r="E237" s="21">
        <v>24448</v>
      </c>
      <c r="F237" s="1" t="s">
        <v>27</v>
      </c>
      <c r="G237" s="1" t="s">
        <v>28</v>
      </c>
      <c r="H237" s="21">
        <v>35505</v>
      </c>
      <c r="I237" s="22"/>
      <c r="J237" s="22"/>
      <c r="K237" s="22">
        <v>1</v>
      </c>
      <c r="L237" s="23">
        <v>3470.64</v>
      </c>
      <c r="M237" s="23"/>
      <c r="O237" s="23"/>
      <c r="P237" s="53">
        <f t="shared" si="9"/>
        <v>3470.64</v>
      </c>
      <c r="Q237" s="56">
        <f t="shared" si="10"/>
        <v>798.24720000000002</v>
      </c>
      <c r="R237" s="53">
        <f t="shared" si="11"/>
        <v>2672.3927999999996</v>
      </c>
      <c r="S237" s="23"/>
      <c r="V237" s="23"/>
    </row>
    <row r="238" spans="1:22" x14ac:dyDescent="0.2">
      <c r="A238" s="54" t="s">
        <v>455</v>
      </c>
      <c r="B238" s="54" t="s">
        <v>197</v>
      </c>
      <c r="C238" s="1" t="s">
        <v>24</v>
      </c>
      <c r="D238" s="1">
        <v>2</v>
      </c>
      <c r="E238" s="21">
        <v>21899</v>
      </c>
      <c r="F238" s="1" t="s">
        <v>190</v>
      </c>
      <c r="G238" s="1" t="s">
        <v>191</v>
      </c>
      <c r="H238" s="21">
        <v>34710</v>
      </c>
      <c r="I238" s="22"/>
      <c r="J238" s="22"/>
      <c r="K238" s="22">
        <v>4</v>
      </c>
      <c r="L238" s="23">
        <v>1543.1280000000002</v>
      </c>
      <c r="M238" s="23"/>
      <c r="O238" s="23"/>
      <c r="P238" s="53">
        <f t="shared" si="9"/>
        <v>1543.1280000000002</v>
      </c>
      <c r="Q238" s="56">
        <f t="shared" si="10"/>
        <v>354.91944000000007</v>
      </c>
      <c r="R238" s="53">
        <f t="shared" si="11"/>
        <v>1188.20856</v>
      </c>
      <c r="S238" s="23"/>
      <c r="V238" s="23"/>
    </row>
    <row r="239" spans="1:22" x14ac:dyDescent="0.2">
      <c r="A239" s="54" t="s">
        <v>456</v>
      </c>
      <c r="B239" s="54" t="s">
        <v>198</v>
      </c>
      <c r="C239" s="1" t="s">
        <v>24</v>
      </c>
      <c r="D239" s="1">
        <v>2</v>
      </c>
      <c r="E239" s="21">
        <v>31083</v>
      </c>
      <c r="F239" s="1" t="s">
        <v>190</v>
      </c>
      <c r="G239" s="1" t="s">
        <v>191</v>
      </c>
      <c r="H239" s="21">
        <v>41187</v>
      </c>
      <c r="I239" s="22"/>
      <c r="J239" s="22"/>
      <c r="K239" s="22">
        <v>9</v>
      </c>
      <c r="L239" s="23">
        <v>2875.848</v>
      </c>
      <c r="M239" s="23"/>
      <c r="O239" s="23"/>
      <c r="P239" s="53">
        <f t="shared" si="9"/>
        <v>2875.848</v>
      </c>
      <c r="Q239" s="56">
        <f t="shared" si="10"/>
        <v>661.44504000000006</v>
      </c>
      <c r="R239" s="53">
        <f t="shared" si="11"/>
        <v>2214.4029599999999</v>
      </c>
      <c r="S239" s="23"/>
      <c r="V239" s="23"/>
    </row>
    <row r="240" spans="1:22" x14ac:dyDescent="0.2">
      <c r="A240" s="54" t="s">
        <v>457</v>
      </c>
      <c r="B240" s="54" t="s">
        <v>133</v>
      </c>
      <c r="C240" s="1" t="s">
        <v>24</v>
      </c>
      <c r="D240" s="1">
        <v>7</v>
      </c>
      <c r="E240" s="21">
        <v>22218</v>
      </c>
      <c r="F240" s="1" t="s">
        <v>38</v>
      </c>
      <c r="G240" s="1" t="s">
        <v>28</v>
      </c>
      <c r="H240" s="21">
        <v>35340</v>
      </c>
      <c r="I240" s="22"/>
      <c r="J240" s="22"/>
      <c r="K240" s="22">
        <v>5</v>
      </c>
      <c r="L240" s="23">
        <v>2258.16</v>
      </c>
      <c r="M240" s="23"/>
      <c r="O240" s="23"/>
      <c r="P240" s="53">
        <f t="shared" si="9"/>
        <v>2258.16</v>
      </c>
      <c r="Q240" s="56">
        <f t="shared" si="10"/>
        <v>519.3768</v>
      </c>
      <c r="R240" s="53">
        <f t="shared" si="11"/>
        <v>1738.7831999999999</v>
      </c>
      <c r="S240" s="23"/>
      <c r="V240" s="23"/>
    </row>
    <row r="241" spans="1:22" x14ac:dyDescent="0.2">
      <c r="A241" s="54" t="s">
        <v>458</v>
      </c>
      <c r="B241" s="54" t="s">
        <v>165</v>
      </c>
      <c r="C241" s="1" t="s">
        <v>22</v>
      </c>
      <c r="D241" s="1">
        <v>1</v>
      </c>
      <c r="E241" s="21">
        <v>22545</v>
      </c>
      <c r="F241" s="1" t="s">
        <v>145</v>
      </c>
      <c r="G241" s="1" t="s">
        <v>137</v>
      </c>
      <c r="H241" s="21">
        <v>33372</v>
      </c>
      <c r="I241" s="22"/>
      <c r="J241" s="22"/>
      <c r="K241" s="22">
        <v>2</v>
      </c>
      <c r="L241" s="23">
        <v>1605.84</v>
      </c>
      <c r="M241" s="23"/>
      <c r="O241" s="23"/>
      <c r="P241" s="53">
        <f t="shared" si="9"/>
        <v>1605.84</v>
      </c>
      <c r="Q241" s="56">
        <f t="shared" si="10"/>
        <v>369.34320000000002</v>
      </c>
      <c r="R241" s="53">
        <f t="shared" si="11"/>
        <v>1236.4967999999999</v>
      </c>
      <c r="S241" s="23"/>
      <c r="V241" s="23"/>
    </row>
    <row r="242" spans="1:22" x14ac:dyDescent="0.2">
      <c r="A242" s="54" t="s">
        <v>459</v>
      </c>
      <c r="B242" s="54" t="s">
        <v>98</v>
      </c>
      <c r="C242" s="1" t="s">
        <v>22</v>
      </c>
      <c r="D242" s="1">
        <v>6</v>
      </c>
      <c r="E242" s="21">
        <v>23941</v>
      </c>
      <c r="F242" s="1" t="s">
        <v>30</v>
      </c>
      <c r="G242" s="1" t="s">
        <v>137</v>
      </c>
      <c r="H242" s="21">
        <v>34596</v>
      </c>
      <c r="I242" s="22"/>
      <c r="J242" s="22"/>
      <c r="K242" s="22">
        <v>7</v>
      </c>
      <c r="L242" s="23">
        <v>1740</v>
      </c>
      <c r="M242" s="23"/>
      <c r="O242" s="23"/>
      <c r="P242" s="53">
        <f t="shared" si="9"/>
        <v>1740</v>
      </c>
      <c r="Q242" s="56">
        <f t="shared" si="10"/>
        <v>400.20000000000005</v>
      </c>
      <c r="R242" s="53">
        <f t="shared" si="11"/>
        <v>1339.8</v>
      </c>
      <c r="S242" s="23"/>
      <c r="V242" s="23"/>
    </row>
    <row r="243" spans="1:22" x14ac:dyDescent="0.2">
      <c r="A243" s="54" t="s">
        <v>460</v>
      </c>
      <c r="B243" s="54" t="s">
        <v>87</v>
      </c>
      <c r="C243" s="1" t="s">
        <v>22</v>
      </c>
      <c r="D243" s="1">
        <v>7</v>
      </c>
      <c r="E243" s="21">
        <v>23097</v>
      </c>
      <c r="F243" s="1" t="s">
        <v>73</v>
      </c>
      <c r="G243" s="1" t="s">
        <v>28</v>
      </c>
      <c r="H243" s="21">
        <v>40039</v>
      </c>
      <c r="I243" s="22"/>
      <c r="J243" s="22"/>
      <c r="K243" s="22">
        <v>8</v>
      </c>
      <c r="L243" s="23">
        <v>1770.672</v>
      </c>
      <c r="M243" s="23"/>
      <c r="O243" s="23"/>
      <c r="P243" s="53">
        <f t="shared" si="9"/>
        <v>1770.672</v>
      </c>
      <c r="Q243" s="56">
        <f t="shared" si="10"/>
        <v>407.25456000000003</v>
      </c>
      <c r="R243" s="53">
        <f t="shared" si="11"/>
        <v>1363.4174399999999</v>
      </c>
      <c r="S243" s="23"/>
      <c r="V243" s="23"/>
    </row>
    <row r="244" spans="1:22" x14ac:dyDescent="0.2">
      <c r="A244" s="54" t="s">
        <v>461</v>
      </c>
      <c r="B244" s="54" t="s">
        <v>171</v>
      </c>
      <c r="C244" s="1" t="s">
        <v>24</v>
      </c>
      <c r="D244" s="1">
        <v>3</v>
      </c>
      <c r="E244" s="21">
        <v>29508</v>
      </c>
      <c r="F244" s="1" t="s">
        <v>20</v>
      </c>
      <c r="G244" s="1" t="s">
        <v>137</v>
      </c>
      <c r="H244" s="21">
        <v>38706</v>
      </c>
      <c r="I244" s="22"/>
      <c r="J244" s="22"/>
      <c r="K244" s="22">
        <v>10</v>
      </c>
      <c r="L244" s="23">
        <v>3122.9279999999999</v>
      </c>
      <c r="M244" s="23"/>
      <c r="O244" s="23"/>
      <c r="P244" s="53">
        <f t="shared" si="9"/>
        <v>3122.9279999999999</v>
      </c>
      <c r="Q244" s="56">
        <f t="shared" si="10"/>
        <v>718.27344000000005</v>
      </c>
      <c r="R244" s="53">
        <f t="shared" si="11"/>
        <v>2404.6545599999999</v>
      </c>
      <c r="S244" s="23"/>
      <c r="V244" s="23"/>
    </row>
    <row r="245" spans="1:22" x14ac:dyDescent="0.2">
      <c r="A245" s="54" t="s">
        <v>462</v>
      </c>
      <c r="B245" s="54" t="s">
        <v>166</v>
      </c>
      <c r="C245" s="1" t="s">
        <v>22</v>
      </c>
      <c r="D245" s="1">
        <v>5</v>
      </c>
      <c r="E245" s="21">
        <v>20475</v>
      </c>
      <c r="F245" s="1" t="s">
        <v>30</v>
      </c>
      <c r="G245" s="1" t="s">
        <v>137</v>
      </c>
      <c r="H245" s="21">
        <v>31506</v>
      </c>
      <c r="I245" s="22"/>
      <c r="J245" s="22"/>
      <c r="K245" s="22">
        <v>10</v>
      </c>
      <c r="L245" s="23">
        <v>3057.42</v>
      </c>
      <c r="M245" s="23"/>
      <c r="O245" s="23"/>
      <c r="P245" s="53">
        <f t="shared" si="9"/>
        <v>3057.42</v>
      </c>
      <c r="Q245" s="56">
        <f t="shared" si="10"/>
        <v>703.20660000000009</v>
      </c>
      <c r="R245" s="53">
        <f t="shared" si="11"/>
        <v>2354.2134000000001</v>
      </c>
      <c r="S245" s="23"/>
      <c r="V245" s="23"/>
    </row>
    <row r="246" spans="1:22" x14ac:dyDescent="0.2">
      <c r="A246" s="54" t="s">
        <v>463</v>
      </c>
      <c r="B246" s="54" t="s">
        <v>134</v>
      </c>
      <c r="C246" s="1" t="s">
        <v>24</v>
      </c>
      <c r="D246" s="1">
        <v>8</v>
      </c>
      <c r="E246" s="21">
        <v>21135</v>
      </c>
      <c r="F246" s="1" t="s">
        <v>27</v>
      </c>
      <c r="G246" s="1" t="s">
        <v>28</v>
      </c>
      <c r="H246" s="21">
        <v>29349</v>
      </c>
      <c r="I246" s="22"/>
      <c r="J246" s="22"/>
      <c r="K246" s="22">
        <v>1</v>
      </c>
      <c r="L246" s="23">
        <v>3200.0520000000001</v>
      </c>
      <c r="M246" s="23"/>
      <c r="O246" s="23"/>
      <c r="P246" s="53">
        <f t="shared" si="9"/>
        <v>3200.0520000000001</v>
      </c>
      <c r="Q246" s="56">
        <f t="shared" si="10"/>
        <v>736.01196000000004</v>
      </c>
      <c r="R246" s="53">
        <f t="shared" si="11"/>
        <v>2464.0400399999999</v>
      </c>
      <c r="S246" s="23"/>
      <c r="V246" s="23"/>
    </row>
    <row r="247" spans="1:22" x14ac:dyDescent="0.2">
      <c r="A247" s="54" t="s">
        <v>464</v>
      </c>
      <c r="B247" s="54" t="s">
        <v>189</v>
      </c>
      <c r="C247" s="1" t="s">
        <v>22</v>
      </c>
      <c r="D247" s="1">
        <v>4</v>
      </c>
      <c r="E247" s="21">
        <v>24998</v>
      </c>
      <c r="F247" s="1" t="s">
        <v>190</v>
      </c>
      <c r="G247" s="1" t="s">
        <v>191</v>
      </c>
      <c r="H247" s="21">
        <v>41095</v>
      </c>
      <c r="I247" s="22"/>
      <c r="J247" s="22"/>
      <c r="K247" s="22">
        <v>6</v>
      </c>
      <c r="L247" s="23">
        <v>1810.4880000000001</v>
      </c>
      <c r="M247" s="23"/>
      <c r="O247" s="23"/>
      <c r="P247" s="53">
        <f t="shared" si="9"/>
        <v>1810.4880000000001</v>
      </c>
      <c r="Q247" s="56">
        <f t="shared" si="10"/>
        <v>416.41224000000005</v>
      </c>
      <c r="R247" s="53">
        <f t="shared" si="11"/>
        <v>1394.0757599999999</v>
      </c>
      <c r="S247" s="23"/>
      <c r="V247" s="23"/>
    </row>
    <row r="248" spans="1:22" x14ac:dyDescent="0.2">
      <c r="A248" s="54" t="s">
        <v>465</v>
      </c>
      <c r="B248" s="54" t="s">
        <v>88</v>
      </c>
      <c r="C248" s="1" t="s">
        <v>22</v>
      </c>
      <c r="D248" s="1">
        <v>3</v>
      </c>
      <c r="E248" s="21">
        <v>30044</v>
      </c>
      <c r="F248" s="1" t="s">
        <v>30</v>
      </c>
      <c r="G248" s="1" t="s">
        <v>28</v>
      </c>
      <c r="H248" s="21">
        <v>37982</v>
      </c>
      <c r="I248" s="22"/>
      <c r="J248" s="22"/>
      <c r="K248" s="22">
        <v>7</v>
      </c>
      <c r="L248" s="23">
        <v>3041.328</v>
      </c>
      <c r="M248" s="23"/>
      <c r="O248" s="23"/>
      <c r="P248" s="53">
        <f t="shared" si="9"/>
        <v>3041.328</v>
      </c>
      <c r="Q248" s="56">
        <f t="shared" si="10"/>
        <v>699.50544000000002</v>
      </c>
      <c r="R248" s="53">
        <f t="shared" si="11"/>
        <v>2341.8225600000001</v>
      </c>
      <c r="S248" s="23"/>
      <c r="V248" s="23"/>
    </row>
    <row r="249" spans="1:22" x14ac:dyDescent="0.2">
      <c r="A249" s="54" t="s">
        <v>466</v>
      </c>
      <c r="B249" s="54" t="s">
        <v>187</v>
      </c>
      <c r="C249" s="1" t="s">
        <v>24</v>
      </c>
      <c r="D249" s="1">
        <v>5</v>
      </c>
      <c r="E249" s="21">
        <v>21624</v>
      </c>
      <c r="F249" s="1" t="s">
        <v>73</v>
      </c>
      <c r="G249" s="1" t="s">
        <v>137</v>
      </c>
      <c r="H249" s="21">
        <v>33132</v>
      </c>
      <c r="I249" s="22"/>
      <c r="J249" s="22"/>
      <c r="K249" s="22">
        <v>1</v>
      </c>
      <c r="L249" s="23">
        <v>1363.2</v>
      </c>
      <c r="M249" s="23"/>
      <c r="O249" s="23"/>
      <c r="P249" s="53">
        <f t="shared" si="9"/>
        <v>1363.2</v>
      </c>
      <c r="Q249" s="56">
        <f t="shared" si="10"/>
        <v>313.536</v>
      </c>
      <c r="R249" s="53">
        <f t="shared" si="11"/>
        <v>1049.664</v>
      </c>
      <c r="S249" s="23"/>
      <c r="V249" s="23"/>
    </row>
    <row r="250" spans="1:22" x14ac:dyDescent="0.2">
      <c r="A250" s="54" t="s">
        <v>467</v>
      </c>
      <c r="B250" s="54" t="s">
        <v>119</v>
      </c>
      <c r="C250" s="1" t="s">
        <v>24</v>
      </c>
      <c r="D250" s="1">
        <v>3</v>
      </c>
      <c r="E250" s="21">
        <v>29579</v>
      </c>
      <c r="F250" s="1" t="s">
        <v>38</v>
      </c>
      <c r="G250" s="1" t="s">
        <v>28</v>
      </c>
      <c r="H250" s="21">
        <v>40355</v>
      </c>
      <c r="I250" s="22"/>
      <c r="J250" s="22"/>
      <c r="K250" s="22">
        <v>5</v>
      </c>
      <c r="L250" s="23">
        <v>2920.8719999999998</v>
      </c>
      <c r="M250" s="23"/>
      <c r="O250" s="23"/>
      <c r="P250" s="53">
        <f t="shared" si="9"/>
        <v>2920.8719999999998</v>
      </c>
      <c r="Q250" s="56">
        <f t="shared" si="10"/>
        <v>671.80056000000002</v>
      </c>
      <c r="R250" s="53">
        <f t="shared" si="11"/>
        <v>2249.0714399999997</v>
      </c>
      <c r="S250" s="23"/>
      <c r="V250" s="23"/>
    </row>
    <row r="251" spans="1:22" x14ac:dyDescent="0.2">
      <c r="A251" s="54" t="s">
        <v>468</v>
      </c>
      <c r="B251" s="54" t="s">
        <v>89</v>
      </c>
      <c r="C251" s="1" t="s">
        <v>22</v>
      </c>
      <c r="D251" s="1">
        <v>6</v>
      </c>
      <c r="E251" s="21">
        <v>25165</v>
      </c>
      <c r="F251" s="1" t="s">
        <v>38</v>
      </c>
      <c r="G251" s="1" t="s">
        <v>28</v>
      </c>
      <c r="H251" s="21">
        <v>37726</v>
      </c>
      <c r="I251" s="22"/>
      <c r="J251" s="22"/>
      <c r="K251" s="22">
        <v>9</v>
      </c>
      <c r="L251" s="23">
        <v>2669.7360000000003</v>
      </c>
      <c r="M251" s="23"/>
      <c r="O251" s="23"/>
      <c r="P251" s="53">
        <f t="shared" si="9"/>
        <v>2669.7360000000003</v>
      </c>
      <c r="Q251" s="56">
        <f t="shared" si="10"/>
        <v>614.03928000000008</v>
      </c>
      <c r="R251" s="53">
        <f t="shared" si="11"/>
        <v>2055.6967200000004</v>
      </c>
      <c r="S251" s="23"/>
      <c r="V251" s="23"/>
    </row>
    <row r="252" spans="1:22" x14ac:dyDescent="0.2">
      <c r="A252" s="54" t="s">
        <v>469</v>
      </c>
      <c r="B252" s="54" t="s">
        <v>167</v>
      </c>
      <c r="C252" s="1" t="s">
        <v>22</v>
      </c>
      <c r="D252" s="1">
        <v>3</v>
      </c>
      <c r="E252" s="21">
        <v>30468</v>
      </c>
      <c r="F252" s="1" t="s">
        <v>20</v>
      </c>
      <c r="G252" s="1" t="s">
        <v>137</v>
      </c>
      <c r="H252" s="21">
        <v>39570</v>
      </c>
      <c r="I252" s="22"/>
      <c r="J252" s="22"/>
      <c r="K252" s="22">
        <v>10</v>
      </c>
      <c r="L252" s="23">
        <v>3200.748</v>
      </c>
      <c r="M252" s="23"/>
      <c r="O252" s="23"/>
      <c r="P252" s="53">
        <f t="shared" si="9"/>
        <v>3200.748</v>
      </c>
      <c r="Q252" s="56">
        <f t="shared" si="10"/>
        <v>736.17204000000004</v>
      </c>
      <c r="R252" s="53">
        <f t="shared" si="11"/>
        <v>2464.5759600000001</v>
      </c>
      <c r="S252" s="23"/>
      <c r="V252" s="23"/>
    </row>
    <row r="253" spans="1:22" x14ac:dyDescent="0.2">
      <c r="A253" s="54" t="s">
        <v>470</v>
      </c>
      <c r="B253" s="54" t="s">
        <v>90</v>
      </c>
      <c r="C253" s="1" t="s">
        <v>22</v>
      </c>
      <c r="D253" s="1">
        <v>6</v>
      </c>
      <c r="E253" s="21">
        <v>23890</v>
      </c>
      <c r="F253" s="1" t="s">
        <v>27</v>
      </c>
      <c r="G253" s="1" t="s">
        <v>28</v>
      </c>
      <c r="H253" s="21">
        <v>41211</v>
      </c>
      <c r="I253" s="22"/>
      <c r="J253" s="22"/>
      <c r="K253" s="22">
        <v>3</v>
      </c>
      <c r="L253" s="23">
        <v>2510.904</v>
      </c>
      <c r="M253" s="23"/>
      <c r="O253" s="23"/>
      <c r="P253" s="53">
        <f t="shared" si="9"/>
        <v>2510.904</v>
      </c>
      <c r="Q253" s="56">
        <f t="shared" si="10"/>
        <v>577.50792000000001</v>
      </c>
      <c r="R253" s="53">
        <f t="shared" si="11"/>
        <v>1933.39608</v>
      </c>
      <c r="S253" s="23"/>
      <c r="V253" s="23"/>
    </row>
    <row r="254" spans="1:22" x14ac:dyDescent="0.2">
      <c r="A254" s="54" t="s">
        <v>471</v>
      </c>
      <c r="B254" s="54" t="s">
        <v>186</v>
      </c>
      <c r="C254" s="1" t="s">
        <v>24</v>
      </c>
      <c r="D254" s="1">
        <v>2</v>
      </c>
      <c r="E254" s="21">
        <v>25052</v>
      </c>
      <c r="F254" s="1" t="s">
        <v>149</v>
      </c>
      <c r="G254" s="1" t="s">
        <v>137</v>
      </c>
      <c r="H254" s="21">
        <v>33727</v>
      </c>
      <c r="I254" s="22"/>
      <c r="J254" s="22"/>
      <c r="K254" s="22">
        <v>2</v>
      </c>
      <c r="L254" s="23">
        <v>1616.8920000000001</v>
      </c>
      <c r="M254" s="23"/>
      <c r="O254" s="23"/>
      <c r="P254" s="53">
        <f t="shared" si="9"/>
        <v>1616.8920000000001</v>
      </c>
      <c r="Q254" s="56">
        <f t="shared" si="10"/>
        <v>371.88516000000004</v>
      </c>
      <c r="R254" s="53">
        <f t="shared" si="11"/>
        <v>1245.00684</v>
      </c>
      <c r="S254" s="23"/>
      <c r="V254" s="23"/>
    </row>
    <row r="255" spans="1:22" x14ac:dyDescent="0.2">
      <c r="A255" s="54" t="s">
        <v>472</v>
      </c>
      <c r="B255" s="54" t="s">
        <v>178</v>
      </c>
      <c r="C255" s="1" t="s">
        <v>24</v>
      </c>
      <c r="D255" s="1">
        <v>5</v>
      </c>
      <c r="E255" s="67" t="s">
        <v>545</v>
      </c>
      <c r="F255" s="1" t="s">
        <v>30</v>
      </c>
      <c r="G255" s="1" t="s">
        <v>137</v>
      </c>
      <c r="H255" s="21">
        <v>35867</v>
      </c>
      <c r="I255" s="22"/>
      <c r="J255" s="22"/>
      <c r="K255" s="22">
        <v>1</v>
      </c>
      <c r="L255" s="23">
        <v>2982.8639999999996</v>
      </c>
      <c r="M255" s="23"/>
      <c r="O255" s="23"/>
      <c r="P255" s="53">
        <f t="shared" si="9"/>
        <v>2982.8639999999996</v>
      </c>
      <c r="Q255" s="56">
        <f t="shared" si="10"/>
        <v>686.05871999999988</v>
      </c>
      <c r="R255" s="53">
        <f t="shared" si="11"/>
        <v>2296.8052799999996</v>
      </c>
      <c r="S255" s="23"/>
      <c r="V255" s="23"/>
    </row>
    <row r="256" spans="1:22" x14ac:dyDescent="0.2">
      <c r="A256" s="54" t="s">
        <v>473</v>
      </c>
      <c r="B256" s="54" t="s">
        <v>79</v>
      </c>
      <c r="C256" s="1" t="s">
        <v>22</v>
      </c>
      <c r="D256" s="1">
        <v>3</v>
      </c>
      <c r="E256" s="21">
        <v>29311</v>
      </c>
      <c r="F256" s="1" t="s">
        <v>35</v>
      </c>
      <c r="G256" s="1" t="s">
        <v>28</v>
      </c>
      <c r="H256" s="21">
        <v>37505</v>
      </c>
      <c r="I256" s="22"/>
      <c r="J256" s="22"/>
      <c r="K256" s="22">
        <v>8</v>
      </c>
      <c r="L256" s="23">
        <v>1706.7839999999999</v>
      </c>
      <c r="M256" s="23"/>
      <c r="O256" s="23"/>
      <c r="P256" s="53">
        <f t="shared" si="9"/>
        <v>1706.7839999999999</v>
      </c>
      <c r="Q256" s="56">
        <f t="shared" si="10"/>
        <v>392.56031999999999</v>
      </c>
      <c r="R256" s="53">
        <f t="shared" si="11"/>
        <v>1314.2236799999998</v>
      </c>
      <c r="S256" s="23"/>
      <c r="V256" s="23"/>
    </row>
    <row r="257" spans="1:22" x14ac:dyDescent="0.2">
      <c r="A257" s="54" t="s">
        <v>474</v>
      </c>
      <c r="B257" s="54" t="s">
        <v>143</v>
      </c>
      <c r="C257" s="1" t="s">
        <v>22</v>
      </c>
      <c r="D257" s="1">
        <v>4</v>
      </c>
      <c r="E257" s="21">
        <v>27458</v>
      </c>
      <c r="F257" s="1" t="s">
        <v>20</v>
      </c>
      <c r="G257" s="1" t="s">
        <v>137</v>
      </c>
      <c r="H257" s="21">
        <v>38664</v>
      </c>
      <c r="I257" s="22"/>
      <c r="J257" s="22"/>
      <c r="K257" s="22">
        <v>1</v>
      </c>
      <c r="L257" s="23">
        <v>1958.2079999999999</v>
      </c>
      <c r="M257" s="23"/>
      <c r="O257" s="23"/>
      <c r="P257" s="53">
        <f t="shared" si="9"/>
        <v>1958.2079999999999</v>
      </c>
      <c r="Q257" s="56">
        <f t="shared" si="10"/>
        <v>450.38783999999998</v>
      </c>
      <c r="R257" s="53">
        <f t="shared" si="11"/>
        <v>1507.8201599999998</v>
      </c>
      <c r="S257" s="23"/>
      <c r="V257" s="23"/>
    </row>
    <row r="258" spans="1:22" x14ac:dyDescent="0.2">
      <c r="A258" s="54" t="s">
        <v>475</v>
      </c>
      <c r="B258" s="54" t="s">
        <v>147</v>
      </c>
      <c r="C258" s="1" t="s">
        <v>22</v>
      </c>
      <c r="D258" s="1">
        <v>5</v>
      </c>
      <c r="E258" s="21">
        <v>19418</v>
      </c>
      <c r="F258" s="1" t="s">
        <v>145</v>
      </c>
      <c r="G258" s="1" t="s">
        <v>137</v>
      </c>
      <c r="H258" s="21">
        <v>35419</v>
      </c>
      <c r="I258" s="22"/>
      <c r="J258" s="22"/>
      <c r="K258" s="22">
        <v>3</v>
      </c>
      <c r="L258" s="23">
        <v>2106.1320000000001</v>
      </c>
      <c r="M258" s="23"/>
      <c r="O258" s="23"/>
      <c r="P258" s="53">
        <f t="shared" si="9"/>
        <v>2106.1320000000001</v>
      </c>
      <c r="Q258" s="56">
        <f t="shared" si="10"/>
        <v>484.41036000000003</v>
      </c>
      <c r="R258" s="53">
        <f t="shared" si="11"/>
        <v>1621.72164</v>
      </c>
      <c r="S258" s="23"/>
      <c r="V258" s="23"/>
    </row>
    <row r="259" spans="1:22" x14ac:dyDescent="0.2">
      <c r="A259" s="54" t="s">
        <v>476</v>
      </c>
      <c r="B259" s="54" t="s">
        <v>63</v>
      </c>
      <c r="C259" s="1" t="s">
        <v>22</v>
      </c>
      <c r="D259" s="1">
        <v>3</v>
      </c>
      <c r="E259" s="21">
        <v>29992</v>
      </c>
      <c r="F259" s="1" t="s">
        <v>73</v>
      </c>
      <c r="G259" s="1" t="s">
        <v>28</v>
      </c>
      <c r="H259" s="21">
        <v>40252</v>
      </c>
      <c r="I259" s="22"/>
      <c r="J259" s="22"/>
      <c r="K259" s="22">
        <v>7</v>
      </c>
      <c r="L259" s="23">
        <v>2301.4079999999999</v>
      </c>
      <c r="M259" s="23"/>
      <c r="O259" s="23"/>
      <c r="P259" s="53">
        <f t="shared" si="9"/>
        <v>2301.4079999999999</v>
      </c>
      <c r="Q259" s="56">
        <f t="shared" si="10"/>
        <v>529.32384000000002</v>
      </c>
      <c r="R259" s="53">
        <f t="shared" si="11"/>
        <v>1772.0841599999999</v>
      </c>
      <c r="S259" s="23"/>
      <c r="V259" s="23"/>
    </row>
    <row r="260" spans="1:22" x14ac:dyDescent="0.2">
      <c r="A260" s="54" t="s">
        <v>477</v>
      </c>
      <c r="B260" s="54" t="s">
        <v>23</v>
      </c>
      <c r="C260" s="1" t="s">
        <v>24</v>
      </c>
      <c r="D260" s="1">
        <v>1</v>
      </c>
      <c r="E260" s="21">
        <v>25984</v>
      </c>
      <c r="F260" s="1" t="s">
        <v>20</v>
      </c>
      <c r="G260" s="1" t="s">
        <v>21</v>
      </c>
      <c r="H260" s="21">
        <v>34183</v>
      </c>
      <c r="I260" s="22"/>
      <c r="J260" s="22"/>
      <c r="K260" s="22">
        <v>6</v>
      </c>
      <c r="L260" s="23">
        <v>2832.72</v>
      </c>
      <c r="M260" s="23"/>
      <c r="O260" s="23"/>
      <c r="P260" s="53">
        <f t="shared" si="9"/>
        <v>2832.72</v>
      </c>
      <c r="Q260" s="56">
        <f t="shared" si="10"/>
        <v>651.52559999999994</v>
      </c>
      <c r="R260" s="53">
        <f t="shared" si="11"/>
        <v>2181.1943999999999</v>
      </c>
      <c r="S260" s="23"/>
      <c r="V260" s="23"/>
    </row>
    <row r="261" spans="1:22" x14ac:dyDescent="0.2">
      <c r="A261" s="54" t="s">
        <v>478</v>
      </c>
      <c r="B261" s="54" t="s">
        <v>174</v>
      </c>
      <c r="C261" s="1" t="s">
        <v>24</v>
      </c>
      <c r="D261" s="1">
        <v>9</v>
      </c>
      <c r="E261" s="21">
        <v>22929</v>
      </c>
      <c r="F261" s="1" t="s">
        <v>73</v>
      </c>
      <c r="G261" s="1" t="s">
        <v>137</v>
      </c>
      <c r="H261" s="21">
        <v>32643</v>
      </c>
      <c r="I261" s="22"/>
      <c r="J261" s="22"/>
      <c r="K261" s="22">
        <v>10</v>
      </c>
      <c r="L261" s="23">
        <v>1268.7239999999999</v>
      </c>
      <c r="M261" s="23"/>
      <c r="O261" s="23"/>
      <c r="P261" s="53">
        <f t="shared" si="9"/>
        <v>1268.7239999999999</v>
      </c>
      <c r="Q261" s="56">
        <f t="shared" si="10"/>
        <v>291.80651999999998</v>
      </c>
      <c r="R261" s="53">
        <f t="shared" si="11"/>
        <v>976.91747999999995</v>
      </c>
      <c r="S261" s="23"/>
      <c r="V261" s="23"/>
    </row>
    <row r="262" spans="1:22" x14ac:dyDescent="0.2">
      <c r="A262" s="54" t="s">
        <v>479</v>
      </c>
      <c r="B262" s="54" t="s">
        <v>91</v>
      </c>
      <c r="C262" s="1" t="s">
        <v>24</v>
      </c>
      <c r="D262" s="1">
        <v>5</v>
      </c>
      <c r="E262" s="21">
        <v>21799</v>
      </c>
      <c r="F262" s="1" t="s">
        <v>35</v>
      </c>
      <c r="G262" s="1" t="s">
        <v>28</v>
      </c>
      <c r="H262" s="21">
        <v>28800</v>
      </c>
      <c r="I262" s="22"/>
      <c r="J262" s="22"/>
      <c r="K262" s="22">
        <v>1</v>
      </c>
      <c r="L262" s="23">
        <v>2509.5840000000003</v>
      </c>
      <c r="M262" s="23"/>
      <c r="O262" s="23"/>
      <c r="P262" s="53">
        <f t="shared" si="9"/>
        <v>2509.5840000000003</v>
      </c>
      <c r="Q262" s="56">
        <f t="shared" si="10"/>
        <v>577.20432000000005</v>
      </c>
      <c r="R262" s="53">
        <f t="shared" si="11"/>
        <v>1932.3796800000002</v>
      </c>
      <c r="S262" s="23"/>
      <c r="V262" s="23"/>
    </row>
    <row r="263" spans="1:22" x14ac:dyDescent="0.2">
      <c r="A263" s="54" t="s">
        <v>480</v>
      </c>
      <c r="B263" s="54" t="s">
        <v>42</v>
      </c>
      <c r="C263" s="1" t="s">
        <v>22</v>
      </c>
      <c r="D263" s="1">
        <v>5</v>
      </c>
      <c r="E263" s="21">
        <v>21254</v>
      </c>
      <c r="F263" s="1" t="s">
        <v>35</v>
      </c>
      <c r="G263" s="1" t="s">
        <v>28</v>
      </c>
      <c r="H263" s="21">
        <v>35199</v>
      </c>
      <c r="I263" s="22"/>
      <c r="J263" s="22"/>
      <c r="K263" s="22">
        <v>6</v>
      </c>
      <c r="L263" s="23">
        <v>2849.7840000000001</v>
      </c>
      <c r="M263" s="23"/>
      <c r="O263" s="23"/>
      <c r="P263" s="53">
        <f t="shared" si="9"/>
        <v>2849.7840000000001</v>
      </c>
      <c r="Q263" s="56">
        <f t="shared" si="10"/>
        <v>655.45032000000003</v>
      </c>
      <c r="R263" s="53">
        <f t="shared" si="11"/>
        <v>2194.3336800000002</v>
      </c>
      <c r="S263" s="23"/>
      <c r="V263" s="23"/>
    </row>
    <row r="264" spans="1:22" x14ac:dyDescent="0.2">
      <c r="A264" s="54" t="s">
        <v>481</v>
      </c>
      <c r="B264" s="54" t="s">
        <v>90</v>
      </c>
      <c r="C264" s="1" t="s">
        <v>22</v>
      </c>
      <c r="D264" s="1">
        <v>3</v>
      </c>
      <c r="E264" s="21">
        <v>29159</v>
      </c>
      <c r="F264" s="1" t="s">
        <v>27</v>
      </c>
      <c r="G264" s="1" t="s">
        <v>28</v>
      </c>
      <c r="H264" s="21">
        <v>40899</v>
      </c>
      <c r="I264" s="22"/>
      <c r="J264" s="22"/>
      <c r="K264" s="22">
        <v>9</v>
      </c>
      <c r="L264" s="23">
        <v>2589.4919999999997</v>
      </c>
      <c r="M264" s="23"/>
      <c r="O264" s="23"/>
      <c r="P264" s="53">
        <f t="shared" si="9"/>
        <v>2589.4919999999997</v>
      </c>
      <c r="Q264" s="56">
        <f t="shared" si="10"/>
        <v>595.58316000000002</v>
      </c>
      <c r="R264" s="53">
        <f t="shared" si="11"/>
        <v>1993.9088399999996</v>
      </c>
      <c r="S264" s="23"/>
      <c r="V264" s="23"/>
    </row>
    <row r="265" spans="1:22" x14ac:dyDescent="0.2">
      <c r="A265" s="54" t="s">
        <v>482</v>
      </c>
      <c r="B265" s="54" t="s">
        <v>92</v>
      </c>
      <c r="C265" s="1" t="s">
        <v>22</v>
      </c>
      <c r="D265" s="1">
        <v>5</v>
      </c>
      <c r="E265" s="21">
        <v>22231</v>
      </c>
      <c r="F265" s="1" t="s">
        <v>93</v>
      </c>
      <c r="G265" s="1" t="s">
        <v>28</v>
      </c>
      <c r="H265" s="21">
        <v>32391</v>
      </c>
      <c r="I265" s="22"/>
      <c r="J265" s="22"/>
      <c r="K265" s="22">
        <v>4</v>
      </c>
      <c r="L265" s="23">
        <v>1519.6439999999998</v>
      </c>
      <c r="M265" s="23"/>
      <c r="O265" s="23"/>
      <c r="P265" s="53">
        <f t="shared" si="9"/>
        <v>1519.6439999999998</v>
      </c>
      <c r="Q265" s="56">
        <f t="shared" si="10"/>
        <v>349.51811999999995</v>
      </c>
      <c r="R265" s="53">
        <f t="shared" si="11"/>
        <v>1170.1258799999998</v>
      </c>
      <c r="S265" s="23"/>
      <c r="V265" s="23"/>
    </row>
    <row r="266" spans="1:22" x14ac:dyDescent="0.2">
      <c r="A266" s="54" t="s">
        <v>483</v>
      </c>
      <c r="B266" s="54" t="s">
        <v>168</v>
      </c>
      <c r="C266" s="1" t="s">
        <v>22</v>
      </c>
      <c r="D266" s="1">
        <v>6</v>
      </c>
      <c r="E266" s="21">
        <v>24263</v>
      </c>
      <c r="F266" s="1" t="s">
        <v>30</v>
      </c>
      <c r="G266" s="1" t="s">
        <v>137</v>
      </c>
      <c r="H266" s="21">
        <v>31991</v>
      </c>
      <c r="I266" s="22"/>
      <c r="J266" s="22"/>
      <c r="K266" s="22">
        <v>5</v>
      </c>
      <c r="L266" s="23">
        <v>2785.944</v>
      </c>
      <c r="M266" s="23"/>
      <c r="O266" s="23"/>
      <c r="P266" s="53">
        <f t="shared" si="9"/>
        <v>2785.944</v>
      </c>
      <c r="Q266" s="56">
        <f t="shared" si="10"/>
        <v>640.76711999999998</v>
      </c>
      <c r="R266" s="53">
        <f t="shared" si="11"/>
        <v>2145.17688</v>
      </c>
      <c r="S266" s="23"/>
      <c r="V266" s="23"/>
    </row>
    <row r="267" spans="1:22" x14ac:dyDescent="0.2">
      <c r="A267" s="54" t="s">
        <v>484</v>
      </c>
      <c r="B267" s="54" t="s">
        <v>172</v>
      </c>
      <c r="C267" s="1" t="s">
        <v>24</v>
      </c>
      <c r="D267" s="1">
        <v>1</v>
      </c>
      <c r="E267" s="21">
        <v>28893</v>
      </c>
      <c r="F267" s="1" t="s">
        <v>149</v>
      </c>
      <c r="G267" s="1" t="s">
        <v>137</v>
      </c>
      <c r="H267" s="21">
        <v>38983</v>
      </c>
      <c r="I267" s="22"/>
      <c r="J267" s="22"/>
      <c r="K267" s="22">
        <v>10</v>
      </c>
      <c r="L267" s="23">
        <v>2624.424</v>
      </c>
      <c r="M267" s="23"/>
      <c r="O267" s="23"/>
      <c r="P267" s="53">
        <f t="shared" si="9"/>
        <v>2624.424</v>
      </c>
      <c r="Q267" s="56">
        <f t="shared" si="10"/>
        <v>603.61752000000001</v>
      </c>
      <c r="R267" s="53">
        <f t="shared" si="11"/>
        <v>2020.80648</v>
      </c>
      <c r="S267" s="23"/>
      <c r="V267" s="23"/>
    </row>
    <row r="268" spans="1:22" x14ac:dyDescent="0.2">
      <c r="A268" s="54" t="s">
        <v>485</v>
      </c>
      <c r="B268" s="54" t="s">
        <v>61</v>
      </c>
      <c r="C268" s="1" t="s">
        <v>22</v>
      </c>
      <c r="D268" s="1">
        <v>7</v>
      </c>
      <c r="E268" s="21">
        <v>22328</v>
      </c>
      <c r="F268" s="1" t="s">
        <v>38</v>
      </c>
      <c r="G268" s="1" t="s">
        <v>28</v>
      </c>
      <c r="H268" s="21">
        <v>32212</v>
      </c>
      <c r="I268" s="22"/>
      <c r="J268" s="22"/>
      <c r="K268" s="22">
        <v>1</v>
      </c>
      <c r="L268" s="23">
        <v>2637.1080000000002</v>
      </c>
      <c r="M268" s="23"/>
      <c r="O268" s="23"/>
      <c r="P268" s="53">
        <f t="shared" ref="P268:P295" si="12">SUM(L268:O268)</f>
        <v>2637.1080000000002</v>
      </c>
      <c r="Q268" s="56">
        <f t="shared" ref="Q268:Q295" si="13">P268*23%</f>
        <v>606.53484000000003</v>
      </c>
      <c r="R268" s="53">
        <f t="shared" ref="R268:R295" si="14">P268-Q268</f>
        <v>2030.5731600000001</v>
      </c>
      <c r="S268" s="23"/>
      <c r="V268" s="23"/>
    </row>
    <row r="269" spans="1:22" x14ac:dyDescent="0.2">
      <c r="A269" s="54" t="s">
        <v>486</v>
      </c>
      <c r="B269" s="54" t="s">
        <v>136</v>
      </c>
      <c r="C269" s="1" t="s">
        <v>22</v>
      </c>
      <c r="D269" s="1">
        <v>3</v>
      </c>
      <c r="E269" s="21">
        <v>29652</v>
      </c>
      <c r="F269" s="1" t="s">
        <v>73</v>
      </c>
      <c r="G269" s="1" t="s">
        <v>137</v>
      </c>
      <c r="H269" s="21">
        <v>38390</v>
      </c>
      <c r="I269" s="22"/>
      <c r="J269" s="22"/>
      <c r="K269" s="22">
        <v>1</v>
      </c>
      <c r="L269" s="23">
        <v>3809.04</v>
      </c>
      <c r="M269" s="23"/>
      <c r="O269" s="23"/>
      <c r="P269" s="53">
        <f t="shared" si="12"/>
        <v>3809.04</v>
      </c>
      <c r="Q269" s="56">
        <f t="shared" si="13"/>
        <v>876.07920000000001</v>
      </c>
      <c r="R269" s="53">
        <f t="shared" si="14"/>
        <v>2932.9607999999998</v>
      </c>
      <c r="S269" s="23"/>
      <c r="V269" s="23"/>
    </row>
    <row r="270" spans="1:22" x14ac:dyDescent="0.2">
      <c r="A270" s="54" t="s">
        <v>487</v>
      </c>
      <c r="B270" s="54" t="s">
        <v>19</v>
      </c>
      <c r="C270" s="1" t="s">
        <v>22</v>
      </c>
      <c r="D270" s="1">
        <v>6</v>
      </c>
      <c r="E270" s="21">
        <v>23799</v>
      </c>
      <c r="F270" s="1" t="s">
        <v>20</v>
      </c>
      <c r="G270" s="1" t="s">
        <v>21</v>
      </c>
      <c r="H270" s="21">
        <v>32163</v>
      </c>
      <c r="I270" s="22"/>
      <c r="J270" s="22"/>
      <c r="K270" s="22">
        <v>9</v>
      </c>
      <c r="L270" s="23">
        <v>2306.9760000000001</v>
      </c>
      <c r="M270" s="23"/>
      <c r="O270" s="23"/>
      <c r="P270" s="53">
        <f t="shared" si="12"/>
        <v>2306.9760000000001</v>
      </c>
      <c r="Q270" s="56">
        <f t="shared" si="13"/>
        <v>530.60448000000008</v>
      </c>
      <c r="R270" s="53">
        <f t="shared" si="14"/>
        <v>1776.3715200000001</v>
      </c>
      <c r="S270" s="23"/>
      <c r="V270" s="23"/>
    </row>
    <row r="271" spans="1:22" x14ac:dyDescent="0.2">
      <c r="A271" s="54" t="s">
        <v>488</v>
      </c>
      <c r="B271" s="54" t="s">
        <v>25</v>
      </c>
      <c r="C271" s="1" t="s">
        <v>24</v>
      </c>
      <c r="D271" s="1">
        <v>7</v>
      </c>
      <c r="E271" s="21">
        <v>23378</v>
      </c>
      <c r="F271" s="1" t="s">
        <v>20</v>
      </c>
      <c r="G271" s="1" t="s">
        <v>21</v>
      </c>
      <c r="H271" s="21">
        <v>31234</v>
      </c>
      <c r="I271" s="22"/>
      <c r="J271" s="22"/>
      <c r="K271" s="22">
        <v>6</v>
      </c>
      <c r="L271" s="23">
        <v>2939.076</v>
      </c>
      <c r="M271" s="23"/>
      <c r="O271" s="23"/>
      <c r="P271" s="53">
        <f t="shared" si="12"/>
        <v>2939.076</v>
      </c>
      <c r="Q271" s="56">
        <f t="shared" si="13"/>
        <v>675.98748000000001</v>
      </c>
      <c r="R271" s="53">
        <f t="shared" si="14"/>
        <v>2263.0885200000002</v>
      </c>
      <c r="S271" s="23"/>
      <c r="V271" s="23"/>
    </row>
    <row r="272" spans="1:22" x14ac:dyDescent="0.2">
      <c r="A272" s="54" t="s">
        <v>489</v>
      </c>
      <c r="B272" s="54" t="s">
        <v>199</v>
      </c>
      <c r="C272" s="1" t="s">
        <v>24</v>
      </c>
      <c r="D272" s="1">
        <v>4</v>
      </c>
      <c r="E272" s="21">
        <v>28083</v>
      </c>
      <c r="F272" s="1" t="s">
        <v>190</v>
      </c>
      <c r="G272" s="1" t="s">
        <v>191</v>
      </c>
      <c r="H272" s="21">
        <v>36677</v>
      </c>
      <c r="I272" s="22"/>
      <c r="J272" s="22"/>
      <c r="K272" s="22">
        <v>2</v>
      </c>
      <c r="L272" s="23">
        <v>3750.4080000000004</v>
      </c>
      <c r="M272" s="23"/>
      <c r="O272" s="23"/>
      <c r="P272" s="53">
        <f t="shared" si="12"/>
        <v>3750.4080000000004</v>
      </c>
      <c r="Q272" s="56">
        <f t="shared" si="13"/>
        <v>862.59384000000011</v>
      </c>
      <c r="R272" s="53">
        <f t="shared" si="14"/>
        <v>2887.8141600000004</v>
      </c>
      <c r="S272" s="23"/>
      <c r="V272" s="23"/>
    </row>
    <row r="273" spans="1:22" x14ac:dyDescent="0.2">
      <c r="A273" s="54" t="s">
        <v>490</v>
      </c>
      <c r="B273" s="54" t="s">
        <v>169</v>
      </c>
      <c r="C273" s="1" t="s">
        <v>22</v>
      </c>
      <c r="D273" s="1">
        <v>8</v>
      </c>
      <c r="E273" s="21">
        <v>20024</v>
      </c>
      <c r="F273" s="1" t="s">
        <v>20</v>
      </c>
      <c r="G273" s="1" t="s">
        <v>137</v>
      </c>
      <c r="H273" s="21">
        <v>37598</v>
      </c>
      <c r="I273" s="22"/>
      <c r="J273" s="22"/>
      <c r="K273" s="22">
        <v>1</v>
      </c>
      <c r="L273" s="23">
        <v>3030.24</v>
      </c>
      <c r="M273" s="23"/>
      <c r="O273" s="23"/>
      <c r="P273" s="53">
        <f t="shared" si="12"/>
        <v>3030.24</v>
      </c>
      <c r="Q273" s="56">
        <f t="shared" si="13"/>
        <v>696.95519999999999</v>
      </c>
      <c r="R273" s="53">
        <f t="shared" si="14"/>
        <v>2333.2847999999999</v>
      </c>
      <c r="S273" s="23"/>
      <c r="V273" s="23"/>
    </row>
    <row r="274" spans="1:22" x14ac:dyDescent="0.2">
      <c r="A274" s="54" t="s">
        <v>491</v>
      </c>
      <c r="B274" s="54" t="s">
        <v>178</v>
      </c>
      <c r="C274" s="1" t="s">
        <v>24</v>
      </c>
      <c r="D274" s="1">
        <v>2</v>
      </c>
      <c r="E274" s="21">
        <v>20339</v>
      </c>
      <c r="F274" s="1" t="s">
        <v>30</v>
      </c>
      <c r="G274" s="1" t="s">
        <v>137</v>
      </c>
      <c r="H274" s="21">
        <v>36254</v>
      </c>
      <c r="I274" s="22"/>
      <c r="J274" s="22"/>
      <c r="K274" s="22">
        <v>9</v>
      </c>
      <c r="L274" s="23">
        <v>2735.0039999999999</v>
      </c>
      <c r="M274" s="23"/>
      <c r="O274" s="23"/>
      <c r="P274" s="53">
        <f t="shared" si="12"/>
        <v>2735.0039999999999</v>
      </c>
      <c r="Q274" s="56">
        <f t="shared" si="13"/>
        <v>629.05092000000002</v>
      </c>
      <c r="R274" s="53">
        <f t="shared" si="14"/>
        <v>2105.9530799999998</v>
      </c>
      <c r="S274" s="23"/>
      <c r="V274" s="23"/>
    </row>
    <row r="275" spans="1:22" x14ac:dyDescent="0.2">
      <c r="A275" s="54" t="s">
        <v>492</v>
      </c>
      <c r="B275" s="54" t="s">
        <v>94</v>
      </c>
      <c r="C275" s="1" t="s">
        <v>22</v>
      </c>
      <c r="D275" s="1">
        <v>3</v>
      </c>
      <c r="E275" s="21">
        <v>29162</v>
      </c>
      <c r="F275" s="1" t="s">
        <v>35</v>
      </c>
      <c r="G275" s="1" t="s">
        <v>28</v>
      </c>
      <c r="H275" s="21">
        <v>37155</v>
      </c>
      <c r="I275" s="22"/>
      <c r="J275" s="22"/>
      <c r="K275" s="22">
        <v>4</v>
      </c>
      <c r="L275" s="23">
        <v>2020.32</v>
      </c>
      <c r="M275" s="23"/>
      <c r="O275" s="23"/>
      <c r="P275" s="53">
        <f t="shared" si="12"/>
        <v>2020.32</v>
      </c>
      <c r="Q275" s="56">
        <f t="shared" si="13"/>
        <v>464.67360000000002</v>
      </c>
      <c r="R275" s="53">
        <f t="shared" si="14"/>
        <v>1555.6463999999999</v>
      </c>
      <c r="S275" s="23"/>
      <c r="V275" s="23"/>
    </row>
    <row r="276" spans="1:22" x14ac:dyDescent="0.2">
      <c r="A276" s="54" t="s">
        <v>493</v>
      </c>
      <c r="B276" s="54" t="s">
        <v>95</v>
      </c>
      <c r="C276" s="1" t="s">
        <v>22</v>
      </c>
      <c r="D276" s="1">
        <v>2</v>
      </c>
      <c r="E276" s="21">
        <v>31573</v>
      </c>
      <c r="F276" s="1" t="s">
        <v>35</v>
      </c>
      <c r="G276" s="1" t="s">
        <v>28</v>
      </c>
      <c r="H276" s="21">
        <v>38147</v>
      </c>
      <c r="I276" s="22"/>
      <c r="J276" s="22"/>
      <c r="K276" s="22">
        <v>1</v>
      </c>
      <c r="L276" s="23">
        <v>1854.2640000000001</v>
      </c>
      <c r="M276" s="23"/>
      <c r="O276" s="23"/>
      <c r="P276" s="53">
        <f t="shared" si="12"/>
        <v>1854.2640000000001</v>
      </c>
      <c r="Q276" s="56">
        <f t="shared" si="13"/>
        <v>426.48072000000002</v>
      </c>
      <c r="R276" s="53">
        <f t="shared" si="14"/>
        <v>1427.7832800000001</v>
      </c>
      <c r="S276" s="23"/>
      <c r="V276" s="23"/>
    </row>
    <row r="277" spans="1:22" x14ac:dyDescent="0.2">
      <c r="A277" s="54" t="s">
        <v>494</v>
      </c>
      <c r="B277" s="54" t="s">
        <v>167</v>
      </c>
      <c r="C277" s="1" t="s">
        <v>22</v>
      </c>
      <c r="D277" s="1">
        <v>3</v>
      </c>
      <c r="E277" s="21">
        <v>29152</v>
      </c>
      <c r="F277" s="1" t="s">
        <v>145</v>
      </c>
      <c r="G277" s="1" t="s">
        <v>137</v>
      </c>
      <c r="H277" s="21">
        <v>40186</v>
      </c>
      <c r="I277" s="22"/>
      <c r="J277" s="22"/>
      <c r="K277" s="22">
        <v>9</v>
      </c>
      <c r="L277" s="23">
        <v>2272.5479999999998</v>
      </c>
      <c r="M277" s="23"/>
      <c r="O277" s="23"/>
      <c r="P277" s="53">
        <f t="shared" si="12"/>
        <v>2272.5479999999998</v>
      </c>
      <c r="Q277" s="56">
        <f t="shared" si="13"/>
        <v>522.68603999999993</v>
      </c>
      <c r="R277" s="53">
        <f t="shared" si="14"/>
        <v>1749.8619599999997</v>
      </c>
      <c r="S277" s="23"/>
      <c r="V277" s="23"/>
    </row>
    <row r="278" spans="1:22" x14ac:dyDescent="0.2">
      <c r="A278" s="54" t="s">
        <v>495</v>
      </c>
      <c r="B278" s="54" t="s">
        <v>69</v>
      </c>
      <c r="C278" s="1" t="s">
        <v>22</v>
      </c>
      <c r="D278" s="1">
        <v>5</v>
      </c>
      <c r="E278" s="21">
        <v>22540</v>
      </c>
      <c r="F278" s="1" t="s">
        <v>35</v>
      </c>
      <c r="G278" s="1" t="s">
        <v>28</v>
      </c>
      <c r="H278" s="21">
        <v>37937</v>
      </c>
      <c r="I278" s="22"/>
      <c r="J278" s="22"/>
      <c r="K278" s="22">
        <v>7</v>
      </c>
      <c r="L278" s="23">
        <v>1684.9680000000001</v>
      </c>
      <c r="M278" s="23"/>
      <c r="O278" s="23"/>
      <c r="P278" s="53">
        <f t="shared" si="12"/>
        <v>1684.9680000000001</v>
      </c>
      <c r="Q278" s="56">
        <f t="shared" si="13"/>
        <v>387.54264000000001</v>
      </c>
      <c r="R278" s="53">
        <f t="shared" si="14"/>
        <v>1297.4253600000002</v>
      </c>
      <c r="S278" s="23"/>
      <c r="V278" s="23"/>
    </row>
    <row r="279" spans="1:22" x14ac:dyDescent="0.2">
      <c r="A279" s="54" t="s">
        <v>496</v>
      </c>
      <c r="B279" s="54" t="s">
        <v>170</v>
      </c>
      <c r="C279" s="1" t="s">
        <v>22</v>
      </c>
      <c r="D279" s="1">
        <v>2</v>
      </c>
      <c r="E279" s="21">
        <v>33091</v>
      </c>
      <c r="F279" s="1" t="s">
        <v>73</v>
      </c>
      <c r="G279" s="1" t="s">
        <v>137</v>
      </c>
      <c r="H279" s="21">
        <v>40254</v>
      </c>
      <c r="I279" s="22"/>
      <c r="J279" s="22"/>
      <c r="K279" s="22">
        <v>9</v>
      </c>
      <c r="L279" s="23">
        <v>1692.7079999999999</v>
      </c>
      <c r="M279" s="23"/>
      <c r="O279" s="23"/>
      <c r="P279" s="53">
        <f t="shared" si="12"/>
        <v>1692.7079999999999</v>
      </c>
      <c r="Q279" s="56">
        <f t="shared" si="13"/>
        <v>389.32283999999999</v>
      </c>
      <c r="R279" s="53">
        <f t="shared" si="14"/>
        <v>1303.3851599999998</v>
      </c>
      <c r="S279" s="23"/>
      <c r="V279" s="23"/>
    </row>
    <row r="280" spans="1:22" x14ac:dyDescent="0.2">
      <c r="A280" s="54" t="s">
        <v>497</v>
      </c>
      <c r="B280" s="54" t="s">
        <v>188</v>
      </c>
      <c r="C280" s="1" t="s">
        <v>24</v>
      </c>
      <c r="D280" s="1">
        <v>7</v>
      </c>
      <c r="E280" s="21">
        <v>22658</v>
      </c>
      <c r="F280" s="1" t="s">
        <v>20</v>
      </c>
      <c r="G280" s="1" t="s">
        <v>137</v>
      </c>
      <c r="H280" s="21">
        <v>37675</v>
      </c>
      <c r="I280" s="22"/>
      <c r="J280" s="22"/>
      <c r="K280" s="22">
        <v>1</v>
      </c>
      <c r="L280" s="23">
        <v>3783.5639999999999</v>
      </c>
      <c r="M280" s="23"/>
      <c r="O280" s="23"/>
      <c r="P280" s="53">
        <f t="shared" si="12"/>
        <v>3783.5639999999999</v>
      </c>
      <c r="Q280" s="56">
        <f t="shared" si="13"/>
        <v>870.21972000000005</v>
      </c>
      <c r="R280" s="53">
        <f t="shared" si="14"/>
        <v>2913.3442799999998</v>
      </c>
      <c r="S280" s="23"/>
      <c r="V280" s="23"/>
    </row>
    <row r="281" spans="1:22" x14ac:dyDescent="0.2">
      <c r="A281" s="54" t="s">
        <v>498</v>
      </c>
      <c r="B281" s="54" t="s">
        <v>51</v>
      </c>
      <c r="C281" s="1" t="s">
        <v>22</v>
      </c>
      <c r="D281" s="1">
        <v>5</v>
      </c>
      <c r="E281" s="21">
        <v>25089</v>
      </c>
      <c r="F281" s="1" t="s">
        <v>35</v>
      </c>
      <c r="G281" s="1" t="s">
        <v>28</v>
      </c>
      <c r="H281" s="21">
        <v>37003</v>
      </c>
      <c r="I281" s="22"/>
      <c r="J281" s="22"/>
      <c r="K281" s="22">
        <v>1</v>
      </c>
      <c r="L281" s="23">
        <v>1456.92</v>
      </c>
      <c r="M281" s="23"/>
      <c r="O281" s="23"/>
      <c r="P281" s="53">
        <f t="shared" si="12"/>
        <v>1456.92</v>
      </c>
      <c r="Q281" s="56">
        <f t="shared" si="13"/>
        <v>335.09160000000003</v>
      </c>
      <c r="R281" s="53">
        <f t="shared" si="14"/>
        <v>1121.8284000000001</v>
      </c>
      <c r="S281" s="23"/>
      <c r="V281" s="23"/>
    </row>
    <row r="282" spans="1:22" x14ac:dyDescent="0.2">
      <c r="A282" s="54" t="s">
        <v>499</v>
      </c>
      <c r="B282" s="54" t="s">
        <v>96</v>
      </c>
      <c r="C282" s="1" t="s">
        <v>22</v>
      </c>
      <c r="D282" s="1">
        <v>4</v>
      </c>
      <c r="E282" s="21">
        <v>21020</v>
      </c>
      <c r="F282" s="1" t="s">
        <v>27</v>
      </c>
      <c r="G282" s="1" t="s">
        <v>28</v>
      </c>
      <c r="H282" s="21">
        <v>33972</v>
      </c>
      <c r="I282" s="22"/>
      <c r="J282" s="22"/>
      <c r="K282" s="22">
        <v>10</v>
      </c>
      <c r="L282" s="23">
        <v>1388.0160000000001</v>
      </c>
      <c r="M282" s="23"/>
      <c r="O282" s="23"/>
      <c r="P282" s="53">
        <f t="shared" si="12"/>
        <v>1388.0160000000001</v>
      </c>
      <c r="Q282" s="56">
        <f t="shared" si="13"/>
        <v>319.24368000000004</v>
      </c>
      <c r="R282" s="53">
        <f t="shared" si="14"/>
        <v>1068.77232</v>
      </c>
      <c r="S282" s="23"/>
      <c r="V282" s="23"/>
    </row>
    <row r="283" spans="1:22" x14ac:dyDescent="0.2">
      <c r="A283" s="54" t="s">
        <v>500</v>
      </c>
      <c r="B283" s="54" t="s">
        <v>97</v>
      </c>
      <c r="C283" s="1" t="s">
        <v>22</v>
      </c>
      <c r="D283" s="1">
        <v>4</v>
      </c>
      <c r="E283" s="21">
        <v>22896</v>
      </c>
      <c r="F283" s="1" t="s">
        <v>35</v>
      </c>
      <c r="G283" s="1" t="s">
        <v>28</v>
      </c>
      <c r="H283" s="21">
        <v>32185</v>
      </c>
      <c r="I283" s="22"/>
      <c r="J283" s="22"/>
      <c r="K283" s="22">
        <v>1</v>
      </c>
      <c r="L283" s="23">
        <v>1916.76</v>
      </c>
      <c r="M283" s="23"/>
      <c r="O283" s="23"/>
      <c r="P283" s="53">
        <f t="shared" si="12"/>
        <v>1916.76</v>
      </c>
      <c r="Q283" s="56">
        <f t="shared" si="13"/>
        <v>440.85480000000001</v>
      </c>
      <c r="R283" s="53">
        <f t="shared" si="14"/>
        <v>1475.9051999999999</v>
      </c>
      <c r="S283" s="23"/>
      <c r="V283" s="23"/>
    </row>
    <row r="284" spans="1:22" x14ac:dyDescent="0.2">
      <c r="A284" s="54" t="s">
        <v>501</v>
      </c>
      <c r="B284" s="54" t="s">
        <v>143</v>
      </c>
      <c r="C284" s="1" t="s">
        <v>22</v>
      </c>
      <c r="D284" s="1">
        <v>4</v>
      </c>
      <c r="E284" s="21">
        <v>28649</v>
      </c>
      <c r="F284" s="1" t="s">
        <v>30</v>
      </c>
      <c r="G284" s="1" t="s">
        <v>137</v>
      </c>
      <c r="H284" s="21">
        <v>40465</v>
      </c>
      <c r="I284" s="22"/>
      <c r="J284" s="22"/>
      <c r="K284" s="22">
        <v>3</v>
      </c>
      <c r="L284" s="23">
        <v>2525.16</v>
      </c>
      <c r="M284" s="23"/>
      <c r="O284" s="23"/>
      <c r="P284" s="53">
        <f t="shared" si="12"/>
        <v>2525.16</v>
      </c>
      <c r="Q284" s="56">
        <f t="shared" si="13"/>
        <v>580.78679999999997</v>
      </c>
      <c r="R284" s="53">
        <f t="shared" si="14"/>
        <v>1944.3732</v>
      </c>
      <c r="S284" s="23"/>
      <c r="V284" s="23"/>
    </row>
    <row r="285" spans="1:22" x14ac:dyDescent="0.2">
      <c r="A285" s="54" t="s">
        <v>502</v>
      </c>
      <c r="B285" s="54" t="s">
        <v>122</v>
      </c>
      <c r="C285" s="1" t="s">
        <v>24</v>
      </c>
      <c r="D285" s="1">
        <v>6</v>
      </c>
      <c r="E285" s="21">
        <v>24280</v>
      </c>
      <c r="F285" s="1" t="s">
        <v>27</v>
      </c>
      <c r="G285" s="1" t="s">
        <v>28</v>
      </c>
      <c r="H285" s="21">
        <v>31060</v>
      </c>
      <c r="I285" s="22"/>
      <c r="J285" s="22"/>
      <c r="K285" s="22">
        <v>9</v>
      </c>
      <c r="L285" s="23">
        <v>3463.02</v>
      </c>
      <c r="M285" s="23"/>
      <c r="O285" s="23"/>
      <c r="P285" s="53">
        <f t="shared" si="12"/>
        <v>3463.02</v>
      </c>
      <c r="Q285" s="56">
        <f t="shared" si="13"/>
        <v>796.49459999999999</v>
      </c>
      <c r="R285" s="53">
        <f t="shared" si="14"/>
        <v>2666.5254</v>
      </c>
      <c r="S285" s="23"/>
      <c r="V285" s="23"/>
    </row>
    <row r="286" spans="1:22" x14ac:dyDescent="0.2">
      <c r="A286" s="54" t="s">
        <v>503</v>
      </c>
      <c r="B286" s="54" t="s">
        <v>79</v>
      </c>
      <c r="C286" s="1" t="s">
        <v>22</v>
      </c>
      <c r="D286" s="1">
        <v>2</v>
      </c>
      <c r="E286" s="21">
        <v>23843</v>
      </c>
      <c r="F286" s="1" t="s">
        <v>35</v>
      </c>
      <c r="G286" s="1" t="s">
        <v>28</v>
      </c>
      <c r="H286" s="21">
        <v>31414</v>
      </c>
      <c r="I286" s="22"/>
      <c r="J286" s="22"/>
      <c r="K286" s="22">
        <v>8</v>
      </c>
      <c r="L286" s="23">
        <v>2444.6999999999998</v>
      </c>
      <c r="M286" s="23"/>
      <c r="O286" s="23"/>
      <c r="P286" s="53">
        <f t="shared" si="12"/>
        <v>2444.6999999999998</v>
      </c>
      <c r="Q286" s="56">
        <f t="shared" si="13"/>
        <v>562.28099999999995</v>
      </c>
      <c r="R286" s="53">
        <f t="shared" si="14"/>
        <v>1882.4189999999999</v>
      </c>
      <c r="S286" s="23"/>
      <c r="V286" s="23"/>
    </row>
    <row r="287" spans="1:22" x14ac:dyDescent="0.2">
      <c r="A287" s="54" t="s">
        <v>504</v>
      </c>
      <c r="B287" s="54" t="s">
        <v>98</v>
      </c>
      <c r="C287" s="1" t="s">
        <v>22</v>
      </c>
      <c r="D287" s="1">
        <v>9</v>
      </c>
      <c r="E287" s="21">
        <v>31075</v>
      </c>
      <c r="F287" s="1" t="s">
        <v>35</v>
      </c>
      <c r="G287" s="1" t="s">
        <v>28</v>
      </c>
      <c r="H287" s="21">
        <v>38051</v>
      </c>
      <c r="I287" s="22"/>
      <c r="J287" s="22"/>
      <c r="K287" s="22">
        <v>2</v>
      </c>
      <c r="L287" s="23">
        <v>1921.08</v>
      </c>
      <c r="M287" s="23"/>
      <c r="O287" s="23"/>
      <c r="P287" s="53">
        <f t="shared" si="12"/>
        <v>1921.08</v>
      </c>
      <c r="Q287" s="56">
        <f t="shared" si="13"/>
        <v>441.84840000000003</v>
      </c>
      <c r="R287" s="53">
        <f t="shared" si="14"/>
        <v>1479.2315999999998</v>
      </c>
      <c r="S287" s="23"/>
      <c r="V287" s="23"/>
    </row>
    <row r="288" spans="1:22" x14ac:dyDescent="0.2">
      <c r="A288" s="54" t="s">
        <v>505</v>
      </c>
      <c r="B288" s="54" t="s">
        <v>54</v>
      </c>
      <c r="C288" s="1" t="s">
        <v>22</v>
      </c>
      <c r="D288" s="1">
        <v>1</v>
      </c>
      <c r="E288" s="21">
        <v>29552</v>
      </c>
      <c r="F288" s="1" t="s">
        <v>35</v>
      </c>
      <c r="G288" s="1" t="s">
        <v>28</v>
      </c>
      <c r="H288" s="21">
        <v>37455</v>
      </c>
      <c r="I288" s="22"/>
      <c r="J288" s="22"/>
      <c r="K288" s="22">
        <v>6</v>
      </c>
      <c r="L288" s="23">
        <v>2011.2359999999999</v>
      </c>
      <c r="M288" s="23"/>
      <c r="O288" s="23"/>
      <c r="P288" s="53">
        <f t="shared" si="12"/>
        <v>2011.2359999999999</v>
      </c>
      <c r="Q288" s="56">
        <f t="shared" si="13"/>
        <v>462.58427999999998</v>
      </c>
      <c r="R288" s="53">
        <f t="shared" si="14"/>
        <v>1548.6517199999998</v>
      </c>
      <c r="S288" s="23"/>
      <c r="V288" s="23"/>
    </row>
    <row r="289" spans="1:22" x14ac:dyDescent="0.2">
      <c r="A289" s="54" t="s">
        <v>506</v>
      </c>
      <c r="B289" s="54" t="s">
        <v>99</v>
      </c>
      <c r="C289" s="1" t="s">
        <v>22</v>
      </c>
      <c r="D289" s="1">
        <v>2</v>
      </c>
      <c r="E289" s="21">
        <v>29132</v>
      </c>
      <c r="F289" s="1" t="s">
        <v>30</v>
      </c>
      <c r="G289" s="1" t="s">
        <v>28</v>
      </c>
      <c r="H289" s="21">
        <v>38552</v>
      </c>
      <c r="I289" s="22"/>
      <c r="J289" s="22"/>
      <c r="K289" s="22">
        <v>3</v>
      </c>
      <c r="L289" s="23">
        <v>3571.2360000000003</v>
      </c>
      <c r="M289" s="23"/>
      <c r="O289" s="23"/>
      <c r="P289" s="53">
        <f t="shared" si="12"/>
        <v>3571.2360000000003</v>
      </c>
      <c r="Q289" s="56">
        <f t="shared" si="13"/>
        <v>821.3842800000001</v>
      </c>
      <c r="R289" s="53">
        <f t="shared" si="14"/>
        <v>2749.8517200000001</v>
      </c>
      <c r="S289" s="23"/>
      <c r="V289" s="23"/>
    </row>
    <row r="290" spans="1:22" x14ac:dyDescent="0.2">
      <c r="A290" s="54" t="s">
        <v>507</v>
      </c>
      <c r="B290" s="54" t="s">
        <v>98</v>
      </c>
      <c r="C290" s="1" t="s">
        <v>22</v>
      </c>
      <c r="D290" s="1">
        <v>9</v>
      </c>
      <c r="E290" s="21">
        <v>21018</v>
      </c>
      <c r="F290" s="1" t="s">
        <v>73</v>
      </c>
      <c r="G290" s="1" t="s">
        <v>137</v>
      </c>
      <c r="H290" s="21">
        <v>28553</v>
      </c>
      <c r="I290" s="22"/>
      <c r="J290" s="22"/>
      <c r="K290" s="22">
        <v>6</v>
      </c>
      <c r="L290" s="23">
        <v>2762.76</v>
      </c>
      <c r="M290" s="23"/>
      <c r="O290" s="23"/>
      <c r="P290" s="53">
        <f t="shared" si="12"/>
        <v>2762.76</v>
      </c>
      <c r="Q290" s="56">
        <f t="shared" si="13"/>
        <v>635.43480000000011</v>
      </c>
      <c r="R290" s="53">
        <f t="shared" si="14"/>
        <v>2127.3252000000002</v>
      </c>
      <c r="S290" s="23"/>
      <c r="V290" s="23"/>
    </row>
    <row r="291" spans="1:22" x14ac:dyDescent="0.2">
      <c r="A291" s="54" t="s">
        <v>508</v>
      </c>
      <c r="B291" s="54" t="s">
        <v>100</v>
      </c>
      <c r="C291" s="1" t="s">
        <v>22</v>
      </c>
      <c r="D291" s="1">
        <v>8</v>
      </c>
      <c r="E291" s="21">
        <v>19988</v>
      </c>
      <c r="F291" s="1" t="s">
        <v>35</v>
      </c>
      <c r="G291" s="1" t="s">
        <v>28</v>
      </c>
      <c r="H291" s="21">
        <v>33545</v>
      </c>
      <c r="I291" s="22"/>
      <c r="J291" s="22"/>
      <c r="K291" s="22">
        <v>9</v>
      </c>
      <c r="L291" s="23">
        <v>1663.104</v>
      </c>
      <c r="M291" s="23"/>
      <c r="O291" s="23"/>
      <c r="P291" s="53">
        <f t="shared" si="12"/>
        <v>1663.104</v>
      </c>
      <c r="Q291" s="56">
        <f t="shared" si="13"/>
        <v>382.51392000000004</v>
      </c>
      <c r="R291" s="53">
        <f t="shared" si="14"/>
        <v>1280.5900799999999</v>
      </c>
      <c r="S291" s="23"/>
      <c r="V291" s="23"/>
    </row>
    <row r="292" spans="1:22" x14ac:dyDescent="0.2">
      <c r="A292" s="54" t="s">
        <v>509</v>
      </c>
      <c r="B292" s="54" t="s">
        <v>186</v>
      </c>
      <c r="C292" s="1" t="s">
        <v>24</v>
      </c>
      <c r="D292" s="1">
        <v>4</v>
      </c>
      <c r="E292" s="21">
        <v>22044</v>
      </c>
      <c r="F292" s="1" t="s">
        <v>149</v>
      </c>
      <c r="G292" s="1" t="s">
        <v>137</v>
      </c>
      <c r="H292" s="21">
        <v>31923</v>
      </c>
      <c r="I292" s="22"/>
      <c r="J292" s="22"/>
      <c r="K292" s="22">
        <v>8</v>
      </c>
      <c r="L292" s="23">
        <v>2005.5360000000001</v>
      </c>
      <c r="M292" s="23"/>
      <c r="O292" s="23"/>
      <c r="P292" s="53">
        <f t="shared" si="12"/>
        <v>2005.5360000000001</v>
      </c>
      <c r="Q292" s="56">
        <f t="shared" si="13"/>
        <v>461.27328000000006</v>
      </c>
      <c r="R292" s="53">
        <f t="shared" si="14"/>
        <v>1544.2627199999999</v>
      </c>
      <c r="S292" s="23"/>
      <c r="V292" s="23"/>
    </row>
    <row r="293" spans="1:22" x14ac:dyDescent="0.2">
      <c r="A293" s="54" t="s">
        <v>510</v>
      </c>
      <c r="B293" s="54" t="s">
        <v>180</v>
      </c>
      <c r="C293" s="1" t="s">
        <v>24</v>
      </c>
      <c r="D293" s="1">
        <v>2</v>
      </c>
      <c r="E293" s="21">
        <v>32289</v>
      </c>
      <c r="F293" s="1" t="s">
        <v>20</v>
      </c>
      <c r="G293" s="1" t="s">
        <v>137</v>
      </c>
      <c r="H293" s="21">
        <v>40834</v>
      </c>
      <c r="I293" s="22"/>
      <c r="J293" s="22"/>
      <c r="K293" s="22">
        <v>7</v>
      </c>
      <c r="L293" s="23">
        <v>2787.2159999999999</v>
      </c>
      <c r="M293" s="23"/>
      <c r="O293" s="23"/>
      <c r="P293" s="53">
        <f t="shared" si="12"/>
        <v>2787.2159999999999</v>
      </c>
      <c r="Q293" s="56">
        <f t="shared" si="13"/>
        <v>641.05967999999996</v>
      </c>
      <c r="R293" s="53">
        <f t="shared" si="14"/>
        <v>2146.1563200000001</v>
      </c>
      <c r="S293" s="23"/>
      <c r="V293" s="23"/>
    </row>
    <row r="294" spans="1:22" x14ac:dyDescent="0.2">
      <c r="A294" s="54" t="s">
        <v>511</v>
      </c>
      <c r="B294" s="54" t="s">
        <v>79</v>
      </c>
      <c r="C294" s="1" t="s">
        <v>22</v>
      </c>
      <c r="D294" s="1">
        <v>1</v>
      </c>
      <c r="E294" s="21">
        <v>23876</v>
      </c>
      <c r="F294" s="1" t="s">
        <v>35</v>
      </c>
      <c r="G294" s="1" t="s">
        <v>28</v>
      </c>
      <c r="H294" s="21">
        <v>35817</v>
      </c>
      <c r="I294" s="22"/>
      <c r="J294" s="22"/>
      <c r="K294" s="22">
        <v>5</v>
      </c>
      <c r="L294" s="23">
        <v>1219.248</v>
      </c>
      <c r="M294" s="23"/>
      <c r="O294" s="23"/>
      <c r="P294" s="53">
        <f t="shared" si="12"/>
        <v>1219.248</v>
      </c>
      <c r="Q294" s="56">
        <f t="shared" si="13"/>
        <v>280.42704000000003</v>
      </c>
      <c r="R294" s="53">
        <f t="shared" si="14"/>
        <v>938.82096000000001</v>
      </c>
      <c r="S294" s="23"/>
      <c r="V294" s="23"/>
    </row>
    <row r="295" spans="1:22" x14ac:dyDescent="0.2">
      <c r="A295" s="54" t="s">
        <v>512</v>
      </c>
      <c r="B295" s="54" t="s">
        <v>135</v>
      </c>
      <c r="C295" s="1" t="s">
        <v>24</v>
      </c>
      <c r="D295" s="1">
        <v>5</v>
      </c>
      <c r="E295" s="21">
        <v>22910</v>
      </c>
      <c r="F295" s="1" t="s">
        <v>27</v>
      </c>
      <c r="G295" s="1" t="s">
        <v>28</v>
      </c>
      <c r="H295" s="21">
        <v>36844</v>
      </c>
      <c r="I295" s="22"/>
      <c r="J295" s="22"/>
      <c r="K295" s="22">
        <v>1</v>
      </c>
      <c r="L295" s="23">
        <v>3330.18</v>
      </c>
      <c r="M295" s="23"/>
      <c r="O295" s="23"/>
      <c r="P295" s="53">
        <f t="shared" si="12"/>
        <v>3330.18</v>
      </c>
      <c r="Q295" s="56">
        <f t="shared" si="13"/>
        <v>765.94140000000004</v>
      </c>
      <c r="R295" s="53">
        <f t="shared" si="14"/>
        <v>2564.2385999999997</v>
      </c>
      <c r="S295" s="23"/>
      <c r="V295" s="23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  <row r="65537" spans="2:2" x14ac:dyDescent="0.2">
      <c r="B65537"/>
    </row>
  </sheetData>
  <autoFilter ref="A11:S295" xr:uid="{00000000-0009-0000-0000-000001000000}"/>
  <mergeCells count="13">
    <mergeCell ref="B3:C3"/>
    <mergeCell ref="B2:C2"/>
    <mergeCell ref="B5:C5"/>
    <mergeCell ref="B4:C4"/>
    <mergeCell ref="D4:F4"/>
    <mergeCell ref="E5:F5"/>
    <mergeCell ref="C6:C7"/>
    <mergeCell ref="H1:I1"/>
    <mergeCell ref="H2:I2"/>
    <mergeCell ref="H3:I3"/>
    <mergeCell ref="F2:G2"/>
    <mergeCell ref="F3:G3"/>
    <mergeCell ref="F1:G1"/>
  </mergeCells>
  <phoneticPr fontId="0" type="noConversion"/>
  <conditionalFormatting sqref="F296:F65537 J11 C11 U1 N1">
    <cfRule type="cellIs" dxfId="8" priority="1" stopIfTrue="1" operator="equal">
      <formula>"femme"</formula>
    </cfRule>
  </conditionalFormatting>
  <conditionalFormatting sqref="G296:G65537 H11 D11:E11 S1 O1:P1">
    <cfRule type="cellIs" dxfId="7" priority="2" stopIfTrue="1" operator="between">
      <formula>18264</formula>
      <formula>16802</formula>
    </cfRule>
  </conditionalFormatting>
  <conditionalFormatting sqref="L4:AD4">
    <cfRule type="expression" dxfId="6" priority="5" stopIfTrue="1">
      <formula>ISBLANK(L4)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115" t="s">
        <v>208</v>
      </c>
      <c r="B1" s="116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115" t="s">
        <v>206</v>
      </c>
      <c r="B8" s="116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115" t="s">
        <v>208</v>
      </c>
      <c r="B1" s="116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115" t="s">
        <v>203</v>
      </c>
      <c r="B6" s="116"/>
      <c r="D6" s="117" t="s">
        <v>205</v>
      </c>
      <c r="E6" s="118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115" t="s">
        <v>206</v>
      </c>
      <c r="B22" s="116"/>
      <c r="D22" s="117" t="s">
        <v>209</v>
      </c>
      <c r="E22" s="118"/>
      <c r="F22" s="118"/>
      <c r="G22" s="118"/>
    </row>
    <row r="23" spans="1:12" x14ac:dyDescent="0.2">
      <c r="B23" s="13" t="s">
        <v>207</v>
      </c>
      <c r="D23" s="13" t="s">
        <v>226</v>
      </c>
      <c r="E23" s="13" t="s">
        <v>227</v>
      </c>
      <c r="F23" s="121" t="s">
        <v>225</v>
      </c>
      <c r="G23" s="122"/>
      <c r="K23" t="s">
        <v>519</v>
      </c>
      <c r="L23">
        <v>2000</v>
      </c>
    </row>
    <row r="24" spans="1:12" x14ac:dyDescent="0.2">
      <c r="B24" s="5"/>
      <c r="D24" s="12" t="s">
        <v>216</v>
      </c>
      <c r="E24" s="20"/>
      <c r="F24" s="119" t="s">
        <v>219</v>
      </c>
      <c r="G24" s="120"/>
      <c r="K24" t="s">
        <v>520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119" t="s">
        <v>220</v>
      </c>
      <c r="G25" s="120"/>
      <c r="K25" t="s">
        <v>521</v>
      </c>
      <c r="L25" s="53">
        <f>320*L23-0.04*L23^2</f>
        <v>480000</v>
      </c>
    </row>
    <row r="26" spans="1:12" x14ac:dyDescent="0.2">
      <c r="D26" s="7" t="s">
        <v>210</v>
      </c>
      <c r="E26" s="20"/>
      <c r="F26" s="119" t="s">
        <v>221</v>
      </c>
      <c r="G26" s="120"/>
      <c r="K26" t="s">
        <v>522</v>
      </c>
      <c r="L26" s="53">
        <f>L25-L24</f>
        <v>136500</v>
      </c>
    </row>
    <row r="27" spans="1:12" x14ac:dyDescent="0.2">
      <c r="D27" s="7" t="s">
        <v>211</v>
      </c>
      <c r="E27" s="20"/>
      <c r="F27" s="119" t="s">
        <v>222</v>
      </c>
      <c r="G27" s="120"/>
    </row>
    <row r="28" spans="1:12" x14ac:dyDescent="0.2">
      <c r="D28" s="7" t="s">
        <v>212</v>
      </c>
      <c r="E28" s="20"/>
      <c r="F28" s="119">
        <v>11</v>
      </c>
      <c r="G28" s="120"/>
    </row>
    <row r="29" spans="1:12" x14ac:dyDescent="0.2">
      <c r="D29" s="7" t="s">
        <v>213</v>
      </c>
      <c r="E29" s="20"/>
      <c r="F29" s="119" t="s">
        <v>223</v>
      </c>
      <c r="G29" s="120"/>
    </row>
    <row r="30" spans="1:12" x14ac:dyDescent="0.2">
      <c r="D30" s="7" t="s">
        <v>214</v>
      </c>
      <c r="E30" s="20"/>
      <c r="F30" s="119" t="s">
        <v>222</v>
      </c>
      <c r="G30" s="120"/>
    </row>
    <row r="31" spans="1:12" x14ac:dyDescent="0.2">
      <c r="D31" s="7" t="s">
        <v>217</v>
      </c>
      <c r="E31" s="20"/>
      <c r="F31" s="119" t="s">
        <v>224</v>
      </c>
      <c r="G31" s="120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513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514</v>
      </c>
      <c r="B5" t="s">
        <v>515</v>
      </c>
      <c r="C5" t="s">
        <v>516</v>
      </c>
      <c r="D5" t="s">
        <v>517</v>
      </c>
      <c r="E5" t="s">
        <v>518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5" bestFit="1" customWidth="1"/>
    <col min="2" max="2" width="16" style="106" customWidth="1"/>
    <col min="3" max="4" width="16" style="105" customWidth="1"/>
    <col min="5" max="16384" width="11.42578125" style="105"/>
  </cols>
  <sheetData>
    <row r="1" spans="1:9" s="73" customFormat="1" ht="26.25" thickTop="1" x14ac:dyDescent="0.2">
      <c r="A1" s="69"/>
      <c r="B1" s="70" t="s">
        <v>548</v>
      </c>
      <c r="C1" s="71" t="s">
        <v>549</v>
      </c>
      <c r="D1" s="72" t="s">
        <v>550</v>
      </c>
      <c r="G1" s="73">
        <v>0</v>
      </c>
      <c r="H1" s="73">
        <v>0</v>
      </c>
      <c r="I1" s="73">
        <v>0</v>
      </c>
    </row>
    <row r="2" spans="1:9" s="78" customFormat="1" ht="15.75" x14ac:dyDescent="0.2">
      <c r="A2" s="74" t="s">
        <v>551</v>
      </c>
      <c r="B2" s="75"/>
      <c r="C2" s="76"/>
      <c r="D2" s="77"/>
      <c r="G2" s="78">
        <v>5963</v>
      </c>
      <c r="H2" s="78">
        <v>5.5E-2</v>
      </c>
      <c r="I2" s="78">
        <v>327.97</v>
      </c>
    </row>
    <row r="3" spans="1:9" s="78" customFormat="1" x14ac:dyDescent="0.2">
      <c r="A3" s="79" t="s">
        <v>552</v>
      </c>
      <c r="B3" s="75">
        <v>45404</v>
      </c>
      <c r="C3" s="80"/>
      <c r="D3" s="77">
        <v>4828.66</v>
      </c>
      <c r="G3" s="78">
        <v>11896</v>
      </c>
      <c r="H3" s="78">
        <v>0.14000000000000001</v>
      </c>
      <c r="I3" s="78">
        <v>1339.13</v>
      </c>
    </row>
    <row r="4" spans="1:9" s="78" customFormat="1" x14ac:dyDescent="0.2">
      <c r="A4" s="79" t="s">
        <v>553</v>
      </c>
      <c r="B4" s="81">
        <f>B3*0.1</f>
        <v>4540.4000000000005</v>
      </c>
      <c r="C4" s="80">
        <f>C3*0.1</f>
        <v>0</v>
      </c>
      <c r="D4" s="80">
        <f>D3*0.1</f>
        <v>482.86599999999999</v>
      </c>
      <c r="G4" s="78">
        <v>26420</v>
      </c>
      <c r="H4" s="78">
        <v>0.3</v>
      </c>
      <c r="I4" s="78">
        <v>5566.33</v>
      </c>
    </row>
    <row r="5" spans="1:9" s="78" customFormat="1" x14ac:dyDescent="0.2">
      <c r="A5" s="79" t="s">
        <v>554</v>
      </c>
      <c r="B5" s="81"/>
      <c r="C5" s="80"/>
      <c r="D5" s="82"/>
      <c r="G5" s="78">
        <v>70830</v>
      </c>
      <c r="H5" s="78">
        <v>0.4</v>
      </c>
      <c r="I5" s="78">
        <v>13357.63</v>
      </c>
    </row>
    <row r="6" spans="1:9" s="78" customFormat="1" x14ac:dyDescent="0.2">
      <c r="A6" s="79" t="s">
        <v>555</v>
      </c>
      <c r="B6" s="81">
        <f>+B3-B4-B5</f>
        <v>40863.599999999999</v>
      </c>
      <c r="C6" s="80">
        <f>+C3-C4-C5</f>
        <v>0</v>
      </c>
      <c r="D6" s="80">
        <f>+D3-D4-D5</f>
        <v>4345.7939999999999</v>
      </c>
    </row>
    <row r="7" spans="1:9" s="78" customFormat="1" x14ac:dyDescent="0.2">
      <c r="A7" s="79" t="s">
        <v>556</v>
      </c>
      <c r="B7" s="81"/>
      <c r="C7" s="80"/>
      <c r="D7" s="82"/>
    </row>
    <row r="8" spans="1:9" s="78" customFormat="1" x14ac:dyDescent="0.2">
      <c r="A8" s="79" t="s">
        <v>557</v>
      </c>
      <c r="B8" s="81"/>
      <c r="C8" s="80"/>
      <c r="D8" s="82"/>
    </row>
    <row r="9" spans="1:9" s="78" customFormat="1" ht="13.5" thickBot="1" x14ac:dyDescent="0.25">
      <c r="A9" s="83" t="s">
        <v>558</v>
      </c>
      <c r="B9" s="84"/>
      <c r="C9" s="85"/>
      <c r="D9" s="86"/>
    </row>
    <row r="10" spans="1:9" s="78" customFormat="1" ht="16.5" thickTop="1" x14ac:dyDescent="0.2">
      <c r="A10" s="87" t="s">
        <v>559</v>
      </c>
      <c r="B10" s="88">
        <f>+B6+C6+D6+B9+C9+D9</f>
        <v>45209.394</v>
      </c>
      <c r="C10" s="89"/>
      <c r="D10" s="90"/>
    </row>
    <row r="11" spans="1:9" s="78" customFormat="1" ht="15.75" x14ac:dyDescent="0.2">
      <c r="A11" s="91" t="s">
        <v>560</v>
      </c>
      <c r="B11" s="92"/>
      <c r="C11" s="93"/>
      <c r="D11" s="94"/>
    </row>
    <row r="12" spans="1:9" s="78" customFormat="1" x14ac:dyDescent="0.2">
      <c r="A12" s="95" t="s">
        <v>561</v>
      </c>
      <c r="B12" s="81"/>
      <c r="C12" s="93"/>
      <c r="D12" s="94"/>
    </row>
    <row r="13" spans="1:9" s="78" customFormat="1" x14ac:dyDescent="0.2">
      <c r="A13" s="96" t="s">
        <v>562</v>
      </c>
      <c r="B13" s="97"/>
      <c r="C13" s="93"/>
      <c r="D13" s="94"/>
    </row>
    <row r="14" spans="1:9" s="78" customFormat="1" ht="15.75" x14ac:dyDescent="0.2">
      <c r="A14" s="98" t="s">
        <v>563</v>
      </c>
      <c r="B14" s="99">
        <f>+B10-B12-B13</f>
        <v>45209.394</v>
      </c>
      <c r="C14" s="93"/>
      <c r="D14" s="94"/>
    </row>
    <row r="15" spans="1:9" s="78" customFormat="1" x14ac:dyDescent="0.2">
      <c r="A15" s="100" t="s">
        <v>564</v>
      </c>
      <c r="B15" s="92">
        <v>2.5</v>
      </c>
      <c r="C15" s="93"/>
      <c r="D15" s="94"/>
    </row>
    <row r="16" spans="1:9" s="78" customFormat="1" x14ac:dyDescent="0.2">
      <c r="A16" s="95" t="s">
        <v>565</v>
      </c>
      <c r="B16" s="81">
        <f>+B14/B15</f>
        <v>18083.757600000001</v>
      </c>
      <c r="C16" s="93"/>
      <c r="D16" s="94"/>
    </row>
    <row r="17" spans="1:9" s="78" customFormat="1" x14ac:dyDescent="0.2">
      <c r="A17" s="95" t="s">
        <v>566</v>
      </c>
      <c r="B17" s="81">
        <f>VLOOKUP($B$16,$G$1:$I$5,2)</f>
        <v>0.14000000000000001</v>
      </c>
      <c r="C17" s="93"/>
      <c r="D17" s="94"/>
    </row>
    <row r="18" spans="1:9" s="78" customFormat="1" x14ac:dyDescent="0.2">
      <c r="A18" s="96" t="s">
        <v>567</v>
      </c>
      <c r="B18" s="81">
        <f>VLOOKUP($B$16,$G$1:$I$5,3)</f>
        <v>1339.13</v>
      </c>
      <c r="C18" s="93"/>
      <c r="D18" s="94"/>
    </row>
    <row r="19" spans="1:9" s="78" customFormat="1" ht="16.5" thickBot="1" x14ac:dyDescent="0.25">
      <c r="A19" s="101" t="s">
        <v>568</v>
      </c>
      <c r="B19" s="102">
        <f>+B14*B17-(B18*B15)</f>
        <v>2981.4901600000007</v>
      </c>
      <c r="C19" s="103"/>
      <c r="D19" s="104"/>
    </row>
    <row r="20" spans="1:9" ht="13.5" thickTop="1" x14ac:dyDescent="0.2">
      <c r="C20" s="107"/>
      <c r="D20" s="107"/>
    </row>
    <row r="21" spans="1:9" ht="13.5" thickBot="1" x14ac:dyDescent="0.25">
      <c r="C21" s="107"/>
      <c r="D21" s="107"/>
    </row>
    <row r="22" spans="1:9" ht="26.25" thickTop="1" x14ac:dyDescent="0.2">
      <c r="A22" s="69"/>
      <c r="B22" s="70" t="s">
        <v>548</v>
      </c>
      <c r="C22" s="71" t="s">
        <v>549</v>
      </c>
      <c r="D22" s="72" t="s">
        <v>550</v>
      </c>
      <c r="E22" s="73"/>
      <c r="F22" s="73"/>
      <c r="G22" s="73">
        <v>0</v>
      </c>
      <c r="H22" s="73">
        <v>0</v>
      </c>
      <c r="I22" s="73">
        <v>0</v>
      </c>
    </row>
    <row r="23" spans="1:9" ht="15.75" x14ac:dyDescent="0.2">
      <c r="A23" s="74" t="s">
        <v>551</v>
      </c>
      <c r="B23" s="75"/>
      <c r="C23" s="76"/>
      <c r="D23" s="77"/>
      <c r="E23" s="78"/>
      <c r="F23" s="78"/>
      <c r="G23" s="78">
        <v>5963</v>
      </c>
      <c r="H23" s="78">
        <v>5.5E-2</v>
      </c>
      <c r="I23" s="78">
        <v>327.97</v>
      </c>
    </row>
    <row r="24" spans="1:9" x14ac:dyDescent="0.2">
      <c r="A24" s="79" t="s">
        <v>552</v>
      </c>
      <c r="B24" s="75">
        <v>13972</v>
      </c>
      <c r="C24" s="80"/>
      <c r="D24" s="77"/>
      <c r="E24" s="78"/>
      <c r="F24" s="78"/>
      <c r="G24" s="78">
        <v>11896</v>
      </c>
      <c r="H24" s="78">
        <v>0.14000000000000001</v>
      </c>
      <c r="I24" s="78">
        <v>1339.13</v>
      </c>
    </row>
    <row r="25" spans="1:9" x14ac:dyDescent="0.2">
      <c r="A25" s="79" t="s">
        <v>553</v>
      </c>
      <c r="B25" s="81">
        <f>B24*0.1</f>
        <v>1397.2</v>
      </c>
      <c r="C25" s="80">
        <f>C24*0.1</f>
        <v>0</v>
      </c>
      <c r="D25" s="77"/>
      <c r="E25" s="78"/>
      <c r="F25" s="78"/>
      <c r="G25" s="78">
        <v>26420</v>
      </c>
      <c r="H25" s="78">
        <v>0.3</v>
      </c>
      <c r="I25" s="78">
        <v>5566.33</v>
      </c>
    </row>
    <row r="26" spans="1:9" x14ac:dyDescent="0.2">
      <c r="A26" s="79" t="s">
        <v>554</v>
      </c>
      <c r="B26" s="81"/>
      <c r="C26" s="80"/>
      <c r="D26" s="77"/>
      <c r="E26" s="78"/>
      <c r="F26" s="78"/>
      <c r="G26" s="78">
        <v>70830</v>
      </c>
      <c r="H26" s="78">
        <v>0.4</v>
      </c>
      <c r="I26" s="78">
        <v>13357.63</v>
      </c>
    </row>
    <row r="27" spans="1:9" x14ac:dyDescent="0.2">
      <c r="A27" s="79" t="s">
        <v>555</v>
      </c>
      <c r="B27" s="81">
        <f>+B24-B25-B26</f>
        <v>12574.8</v>
      </c>
      <c r="C27" s="80">
        <f>+C24-C25-C26</f>
        <v>0</v>
      </c>
      <c r="D27" s="77"/>
      <c r="E27" s="78"/>
      <c r="F27" s="78"/>
      <c r="G27" s="78"/>
      <c r="H27" s="78"/>
      <c r="I27" s="78"/>
    </row>
    <row r="28" spans="1:9" x14ac:dyDescent="0.2">
      <c r="A28" s="79" t="s">
        <v>556</v>
      </c>
      <c r="B28" s="81"/>
      <c r="C28" s="80"/>
      <c r="D28" s="82"/>
      <c r="E28" s="78"/>
      <c r="F28" s="78"/>
      <c r="G28" s="78"/>
      <c r="H28" s="78"/>
      <c r="I28" s="78"/>
    </row>
    <row r="29" spans="1:9" x14ac:dyDescent="0.2">
      <c r="A29" s="79" t="s">
        <v>557</v>
      </c>
      <c r="B29" s="81"/>
      <c r="C29" s="80"/>
      <c r="D29" s="82"/>
      <c r="E29" s="78"/>
      <c r="F29" s="78"/>
      <c r="G29" s="78"/>
      <c r="H29" s="78"/>
      <c r="I29" s="78"/>
    </row>
    <row r="30" spans="1:9" ht="13.5" thickBot="1" x14ac:dyDescent="0.25">
      <c r="A30" s="83" t="s">
        <v>558</v>
      </c>
      <c r="B30" s="84"/>
      <c r="C30" s="85"/>
      <c r="D30" s="86"/>
      <c r="E30" s="78"/>
      <c r="F30" s="78"/>
      <c r="G30" s="78"/>
      <c r="H30" s="78"/>
      <c r="I30" s="78"/>
    </row>
    <row r="31" spans="1:9" ht="16.5" thickTop="1" x14ac:dyDescent="0.2">
      <c r="A31" s="87" t="s">
        <v>559</v>
      </c>
      <c r="B31" s="88">
        <f>+B27+C27+D27+B30+C30+D30</f>
        <v>12574.8</v>
      </c>
      <c r="C31" s="89"/>
      <c r="D31" s="90"/>
      <c r="E31" s="78"/>
      <c r="F31" s="78"/>
      <c r="G31" s="78"/>
      <c r="H31" s="78"/>
      <c r="I31" s="78"/>
    </row>
    <row r="32" spans="1:9" ht="15.75" x14ac:dyDescent="0.2">
      <c r="A32" s="91" t="s">
        <v>560</v>
      </c>
      <c r="B32" s="92"/>
      <c r="C32" s="93"/>
      <c r="D32" s="94"/>
      <c r="E32" s="78"/>
      <c r="F32" s="78"/>
      <c r="G32" s="78"/>
      <c r="H32" s="78"/>
      <c r="I32" s="78"/>
    </row>
    <row r="33" spans="1:9" x14ac:dyDescent="0.2">
      <c r="A33" s="95" t="s">
        <v>561</v>
      </c>
      <c r="B33" s="81"/>
      <c r="C33" s="93"/>
      <c r="D33" s="94"/>
      <c r="E33" s="78"/>
      <c r="F33" s="78"/>
      <c r="G33" s="78"/>
      <c r="H33" s="78"/>
      <c r="I33" s="78"/>
    </row>
    <row r="34" spans="1:9" x14ac:dyDescent="0.2">
      <c r="A34" s="96" t="s">
        <v>562</v>
      </c>
      <c r="B34" s="97"/>
      <c r="C34" s="93"/>
      <c r="D34" s="94"/>
      <c r="E34" s="78"/>
      <c r="F34" s="78"/>
      <c r="G34" s="78"/>
      <c r="H34" s="78"/>
      <c r="I34" s="78"/>
    </row>
    <row r="35" spans="1:9" ht="15.75" x14ac:dyDescent="0.2">
      <c r="A35" s="98" t="s">
        <v>563</v>
      </c>
      <c r="B35" s="99">
        <f>+B31-B33-B34</f>
        <v>12574.8</v>
      </c>
      <c r="C35" s="93"/>
      <c r="D35" s="94"/>
      <c r="E35" s="78"/>
      <c r="F35" s="78"/>
      <c r="G35" s="78"/>
      <c r="H35" s="78"/>
      <c r="I35" s="78"/>
    </row>
    <row r="36" spans="1:9" x14ac:dyDescent="0.2">
      <c r="A36" s="100" t="s">
        <v>564</v>
      </c>
      <c r="B36" s="92">
        <v>1</v>
      </c>
      <c r="C36" s="93"/>
      <c r="D36" s="94"/>
      <c r="E36" s="78"/>
      <c r="F36" s="78"/>
      <c r="G36" s="78"/>
      <c r="H36" s="78"/>
      <c r="I36" s="78"/>
    </row>
    <row r="37" spans="1:9" x14ac:dyDescent="0.2">
      <c r="A37" s="95" t="s">
        <v>565</v>
      </c>
      <c r="B37" s="81">
        <f>+B35/B36</f>
        <v>12574.8</v>
      </c>
      <c r="C37" s="93"/>
      <c r="D37" s="94"/>
      <c r="E37" s="78"/>
      <c r="F37" s="78"/>
      <c r="G37" s="78"/>
      <c r="H37" s="78"/>
      <c r="I37" s="78"/>
    </row>
    <row r="38" spans="1:9" x14ac:dyDescent="0.2">
      <c r="A38" s="95" t="s">
        <v>566</v>
      </c>
      <c r="B38" s="81">
        <f>VLOOKUP($B$16,$G$1:$I$5,2)</f>
        <v>0.14000000000000001</v>
      </c>
      <c r="C38" s="93"/>
      <c r="D38" s="94"/>
      <c r="E38" s="78"/>
      <c r="F38" s="78"/>
      <c r="G38" s="78"/>
      <c r="H38" s="78"/>
      <c r="I38" s="78"/>
    </row>
    <row r="39" spans="1:9" x14ac:dyDescent="0.2">
      <c r="A39" s="96" t="s">
        <v>567</v>
      </c>
      <c r="B39" s="81">
        <f>VLOOKUP($B$16,$G$1:$I$5,3)</f>
        <v>1339.13</v>
      </c>
      <c r="C39" s="93"/>
      <c r="D39" s="94"/>
      <c r="E39" s="78"/>
      <c r="F39" s="78"/>
      <c r="G39" s="78"/>
      <c r="H39" s="78"/>
      <c r="I39" s="78"/>
    </row>
    <row r="40" spans="1:9" ht="16.5" thickBot="1" x14ac:dyDescent="0.25">
      <c r="A40" s="101" t="s">
        <v>568</v>
      </c>
      <c r="B40" s="102">
        <f>+B35*B38-(B39*B36)</f>
        <v>421.34199999999987</v>
      </c>
      <c r="C40" s="103"/>
      <c r="D40" s="104"/>
      <c r="E40" s="78"/>
      <c r="F40" s="78"/>
      <c r="G40" s="78"/>
      <c r="H40" s="78"/>
      <c r="I40" s="78"/>
    </row>
    <row r="41" spans="1:9" ht="13.5" thickTop="1" x14ac:dyDescent="0.2"/>
    <row r="42" spans="1:9" x14ac:dyDescent="0.2">
      <c r="A42" s="108" t="s">
        <v>569</v>
      </c>
      <c r="B42" s="106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11</vt:i4>
      </vt:variant>
    </vt:vector>
  </HeadingPairs>
  <TitlesOfParts>
    <vt:vector size="17" baseType="lpstr">
      <vt:lpstr>Rappels</vt:lpstr>
      <vt:lpstr>fonctions Av</vt:lpstr>
      <vt:lpstr>Exercice 7</vt:lpstr>
      <vt:lpstr>Exercice 8</vt:lpstr>
      <vt:lpstr>Exercice 9</vt:lpstr>
      <vt:lpstr>Impot</vt:lpstr>
      <vt:lpstr>'fonctions Av'!Criteres</vt:lpstr>
      <vt:lpstr>part_nn</vt:lpstr>
      <vt:lpstr>Pensions</vt:lpstr>
      <vt:lpstr>Prime_10</vt:lpstr>
      <vt:lpstr>Prime_2</vt:lpstr>
      <vt:lpstr>Prime_4</vt:lpstr>
      <vt:lpstr>Prime_6</vt:lpstr>
      <vt:lpstr>Prime_8</vt:lpstr>
      <vt:lpstr>salaire_nn</vt:lpstr>
      <vt:lpstr>salaires_pers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2020-04-01T10:54:36Z</dcterms:modified>
</cp:coreProperties>
</file>