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240" yWindow="15" windowWidth="11565" windowHeight="6975" firstSheet="1" activeTab="2"/>
  </bookViews>
  <sheets>
    <sheet name="Graphique1" sheetId="2" r:id="rId1"/>
    <sheet name="Feuil1" sheetId="4" r:id="rId2"/>
    <sheet name="VENTMENS" sheetId="1" r:id="rId3"/>
  </sheets>
  <calcPr calcId="171027"/>
</workbook>
</file>

<file path=xl/calcChain.xml><?xml version="1.0" encoding="utf-8"?>
<calcChain xmlns="http://schemas.openxmlformats.org/spreadsheetml/2006/main">
  <c r="M6" i="1" l="1"/>
  <c r="G6" i="1"/>
  <c r="N3" i="1"/>
  <c r="N4" i="1"/>
  <c r="N5" i="1"/>
  <c r="B6" i="1"/>
  <c r="B16" i="1"/>
  <c r="C6" i="1"/>
  <c r="D6" i="1"/>
  <c r="E6" i="1"/>
  <c r="F6" i="1"/>
  <c r="F16" i="1"/>
  <c r="H6" i="1"/>
  <c r="I6" i="1"/>
  <c r="J6" i="1"/>
  <c r="K6" i="1"/>
  <c r="L6" i="1"/>
  <c r="N8" i="1"/>
  <c r="N9" i="1"/>
  <c r="N10" i="1"/>
  <c r="B11" i="1"/>
  <c r="C11" i="1"/>
  <c r="D11" i="1"/>
  <c r="E11" i="1"/>
  <c r="F11" i="1"/>
  <c r="G11" i="1"/>
  <c r="G16" i="1"/>
  <c r="H11" i="1"/>
  <c r="I11" i="1"/>
  <c r="J11" i="1"/>
  <c r="K11" i="1"/>
  <c r="K16" i="1"/>
  <c r="L11" i="1"/>
  <c r="M11" i="1"/>
  <c r="N13" i="1"/>
  <c r="N14" i="1"/>
  <c r="N15" i="1"/>
  <c r="C16" i="1"/>
  <c r="D16" i="1"/>
  <c r="E16" i="1"/>
  <c r="E17" i="1" s="1"/>
  <c r="H16" i="1"/>
  <c r="I16" i="1"/>
  <c r="J16" i="1"/>
  <c r="L16" i="1"/>
  <c r="M16" i="1"/>
  <c r="C15" i="4"/>
  <c r="C16" i="4"/>
  <c r="C20" i="4"/>
  <c r="H3" i="4"/>
  <c r="H7" i="4"/>
  <c r="H5" i="4"/>
  <c r="H2" i="4"/>
  <c r="C17" i="4"/>
  <c r="H4" i="4"/>
  <c r="H8" i="4"/>
  <c r="C14" i="4"/>
  <c r="C18" i="4"/>
  <c r="C19" i="4"/>
  <c r="H6" i="4"/>
  <c r="G17" i="1" l="1"/>
  <c r="F17" i="1"/>
  <c r="J17" i="1"/>
  <c r="D17" i="1"/>
  <c r="N16" i="1"/>
  <c r="C17" i="1"/>
  <c r="M17" i="1"/>
  <c r="L17" i="1"/>
  <c r="K17" i="1"/>
  <c r="I17" i="1"/>
  <c r="H17" i="1"/>
  <c r="N11" i="1"/>
  <c r="B17" i="1"/>
  <c r="N6" i="1"/>
  <c r="E19" i="4"/>
  <c r="E14" i="4"/>
  <c r="E20" i="4"/>
  <c r="D15" i="4"/>
  <c r="D18" i="4"/>
  <c r="D19" i="4"/>
  <c r="D14" i="4"/>
  <c r="D20" i="4"/>
  <c r="E15" i="4"/>
  <c r="E17" i="4"/>
  <c r="E18" i="4"/>
  <c r="D17" i="4"/>
  <c r="E16" i="4"/>
  <c r="D16" i="4"/>
  <c r="N17" i="1" l="1"/>
</calcChain>
</file>

<file path=xl/sharedStrings.xml><?xml version="1.0" encoding="utf-8"?>
<sst xmlns="http://schemas.openxmlformats.org/spreadsheetml/2006/main" count="31" uniqueCount="25">
  <si>
    <t>Total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</si>
  <si>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</si>
  <si>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</si>
  <si>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</si>
  <si>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</si>
  <si>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</si>
  <si>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</si>
  <si>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</si>
  <si>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</si>
  <si>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</si>
  <si>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</si>
  <si>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Chronologie</t>
  </si>
  <si>
    <t>Valeurs</t>
  </si>
  <si>
    <t>Prévision</t>
  </si>
  <si>
    <t>Statistique</t>
  </si>
  <si>
    <t>Valeur</t>
  </si>
  <si>
    <t>Alpha</t>
  </si>
  <si>
    <t>Beta</t>
  </si>
  <si>
    <t>Gamma</t>
  </si>
  <si>
    <t>MASE</t>
  </si>
  <si>
    <t>SMAPE</t>
  </si>
  <si>
    <t>MAE</t>
  </si>
  <si>
    <t>RMSE</t>
  </si>
  <si>
    <t>Limite  inférieure</t>
  </si>
  <si>
    <t>Limite supérieure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</si>
</sst>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MS Sans Serif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3" fontId="1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17" fontId="2" fillId="0" borderId="1" xfId="0" applyNumberFormat="1" applyFont="1" applyFill="1" applyBorder="1" applyAlignment="1">
      <alignment horizontal="center"/>
    </xf>
    <xf numFmtId="4" fontId="0" fillId="0" borderId="0" xfId="0" applyNumberFormat="1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7">
    <dxf>
      <numFmt numFmtId="4" formatCode="#,##0.0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22" formatCode="mmm\-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VENTMENS!$A$17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VENTMENS!$B$17:$M$17</c:f>
              <c:numCache>
                <c:formatCode>#,##0</c:formatCode>
                <c:ptCount val="12"/>
                <c:pt idx="0">
                  <c:v>137291</c:v>
                </c:pt>
                <c:pt idx="1">
                  <c:v>127572</c:v>
                </c:pt>
                <c:pt idx="2">
                  <c:v>151849</c:v>
                </c:pt>
                <c:pt idx="3">
                  <c:v>157924</c:v>
                </c:pt>
                <c:pt idx="4">
                  <c:v>144538</c:v>
                </c:pt>
                <c:pt idx="5">
                  <c:v>144683</c:v>
                </c:pt>
                <c:pt idx="6">
                  <c:v>135879</c:v>
                </c:pt>
                <c:pt idx="7">
                  <c:v>137458</c:v>
                </c:pt>
                <c:pt idx="8">
                  <c:v>190049</c:v>
                </c:pt>
                <c:pt idx="9">
                  <c:v>178238</c:v>
                </c:pt>
                <c:pt idx="10">
                  <c:v>181450</c:v>
                </c:pt>
                <c:pt idx="11">
                  <c:v>210575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5-4F30-B451-32009604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841952"/>
        <c:axId val="479848184"/>
      </c:barChart>
      <c:catAx>
        <c:axId val="47984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8184"/>
        <c:crosses val="autoZero"/>
        <c:auto val="1"/>
        <c:lblAlgn val="ctr"/>
        <c:lblOffset val="100"/>
        <c:noMultiLvlLbl val="0"/>
      </c:catAx>
      <c:valAx>
        <c:axId val="47984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Valeurs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</c:f>
              <c:numCache>
                <c:formatCode>#,##0</c:formatCode>
                <c:ptCount val="19"/>
                <c:pt idx="0">
                  <c:v>137291</c:v>
                </c:pt>
                <c:pt idx="1">
                  <c:v>127572</c:v>
                </c:pt>
                <c:pt idx="2">
                  <c:v>152965</c:v>
                </c:pt>
                <c:pt idx="3">
                  <c:v>157924</c:v>
                </c:pt>
                <c:pt idx="4">
                  <c:v>145156</c:v>
                </c:pt>
                <c:pt idx="5">
                  <c:v>144683</c:v>
                </c:pt>
                <c:pt idx="6">
                  <c:v>138454</c:v>
                </c:pt>
                <c:pt idx="7">
                  <c:v>137458</c:v>
                </c:pt>
                <c:pt idx="8">
                  <c:v>189927</c:v>
                </c:pt>
                <c:pt idx="9">
                  <c:v>177542</c:v>
                </c:pt>
                <c:pt idx="10">
                  <c:v>181450</c:v>
                </c:pt>
                <c:pt idx="11">
                  <c:v>207895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A-4924-85D2-7548D44A7D92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Prévision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Feuil1!$C$2:$C$20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196286.718792114</c:v>
                </c:pt>
                <c:pt idx="13" formatCode="#,##0">
                  <c:v>201695.18286609973</c:v>
                </c:pt>
                <c:pt idx="14" formatCode="#,##0">
                  <c:v>207103.64694008545</c:v>
                </c:pt>
                <c:pt idx="15" formatCode="#,##0">
                  <c:v>212512.11101407115</c:v>
                </c:pt>
                <c:pt idx="16" formatCode="#,##0">
                  <c:v>217920.57508805685</c:v>
                </c:pt>
                <c:pt idx="17" formatCode="#,##0">
                  <c:v>223329.03916204258</c:v>
                </c:pt>
                <c:pt idx="18" formatCode="#,##0">
                  <c:v>228557.22110022878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A-4924-85D2-7548D44A7D92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Limite  inférieure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Feuil1!$D$2:$D$20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163744.87647470587</c:v>
                </c:pt>
                <c:pt idx="13" formatCode="#,##0">
                  <c:v>168987.78202627529</c:v>
                </c:pt>
                <c:pt idx="14" formatCode="#,##0">
                  <c:v>174228.2517455387</c:v>
                </c:pt>
                <c:pt idx="15" formatCode="#,##0">
                  <c:v>179466.29073591647</c:v>
                </c:pt>
                <c:pt idx="16" formatCode="#,##0">
                  <c:v>184701.9045304418</c:v>
                </c:pt>
                <c:pt idx="17" formatCode="#,##0">
                  <c:v>189935.09907677537</c:v>
                </c:pt>
                <c:pt idx="18" formatCode="#,##0">
                  <c:v>194991.50618035937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A-4924-85D2-7548D44A7D92}"/>
            </c:ext>
          </c:extLst>
        </c:ser>
        <c:ser>
          <c:idx val="3"/>
          <c:order val="3"/>
          <c:tx>
            <c:strRef>
              <c:f>Feuil1!$E$1</c:f>
              <c:strCache>
                <c:ptCount val="1"/>
                <c:pt idx="0">
                  <c:v>Limite supérieure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Feuil1!$E$2:$E$20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228828.56110952212</c:v>
                </c:pt>
                <c:pt idx="13" formatCode="#,##0">
                  <c:v>234402.58370592416</c:v>
                </c:pt>
                <c:pt idx="14" formatCode="#,##0">
                  <c:v>239979.04213463221</c:v>
                </c:pt>
                <c:pt idx="15" formatCode="#,##0">
                  <c:v>245557.93129222584</c:v>
                </c:pt>
                <c:pt idx="16" formatCode="#,##0">
                  <c:v>251139.24564567191</c:v>
                </c:pt>
                <c:pt idx="17" formatCode="#,##0">
                  <c:v>256722.97924730979</c:v>
                </c:pt>
                <c:pt idx="18" formatCode="#,##0">
                  <c:v>262122.93602009819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A-4924-85D2-7548D44A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1464"/>
        <c:axId val="192921792"/>
      </c:lineChart>
      <c:catAx>
        <c:axId val="19292146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792"/>
        <c:crosses val="autoZero"/>
        <c:auto val="1"/>
        <c:lblAlgn val="ctr"/>
        <c:lblOffset val="100"/>
        <c:noMultiLvlLbl val="0"/>
      </c:catAx>
      <c:valAx>
        <c:axId val="19292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ique1"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9525</xdr:rowOff>
    </xdr:from>
    <xdr:to>
      <xdr:col>11</xdr:col>
      <xdr:colOff>66676</xdr:colOff>
      <xdr:row>13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eau3" displayName="Tableau3" ref="A1:E20" totalsRowShown="0" headerRowDxfId="6">
  <autoFilter ref="A1:E20"/>
  <tableColumns count="5">
    <tableColumn id="1" name="Chronologie" dataDxfId="5"/>
    <tableColumn id="2" name="Valeurs"/>
    <tableColumn id="3" name="Prévision" dataDxfId="4">
      <calculatedColumnFormula>_xlfn.FORECAST.ETS(A2,$B$2:$B$13,$A$2:$A$13,1,0)</calculatedColumnFormula>
    </tableColumn>
    <tableColumn id="4" name="Limite  inférieure" dataDxfId="3">
      <calculatedColumnFormula>C2-_xlfn.FORECAST.ETS.CONFINT(A2,$B$2:$B$13,$A$2:$A$13,0.95,1,0)</calculatedColumnFormula>
    </tableColumn>
    <tableColumn id="5" name="Limite supérieure" dataDxfId="2">
      <calculatedColumnFormula>C2+_xlfn.FORECAST.ETS.CONFINT(A2,$B$2:$B$13,$A$2:$A$13,0.95,1,0)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au4" displayName="Tableau4" ref="G1:H8" totalsRowShown="0" headerRowDxfId="1">
  <autoFilter ref="G1:H8"/>
  <tableColumns count="2">
    <tableColumn id="1" name="Statistique"/>
    <tableColumn id="2" name="Valeu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L9" sqref="L9"/>
    </sheetView>
  </sheetViews>
  <sheetFormatPr baseColWidth="10" defaultRowHeight="12.75" x14ac:dyDescent="0.2"/>
  <cols>
    <col min="1" max="1" width="8" customWidth="1"/>
    <col min="2" max="2" width="8.5703125" customWidth="1"/>
    <col min="3" max="3" width="10.140625" customWidth="1"/>
    <col min="4" max="5" width="12.28515625" customWidth="1"/>
    <col min="7" max="7" width="10.5703125" customWidth="1"/>
    <col min="8" max="8" width="9.7109375" customWidth="1"/>
  </cols>
  <sheetData>
    <row r="1" spans="1:8" s="15" customFormat="1" ht="25.5" x14ac:dyDescent="0.2">
      <c r="A1" s="15" t="s">
        <v>11</v>
      </c>
      <c r="B1" s="15" t="s">
        <v>12</v>
      </c>
      <c r="C1" s="15" t="s">
        <v>13</v>
      </c>
      <c r="D1" s="15" t="s">
        <v>23</v>
      </c>
      <c r="E1" s="15" t="s">
        <v>24</v>
      </c>
      <c r="G1" s="15" t="s">
        <v>14</v>
      </c>
      <c r="H1" s="15" t="s">
        <v>15</v>
      </c>
    </row>
    <row r="2" spans="1:8" x14ac:dyDescent="0.2">
      <c r="A2" s="13">
        <v>42005</v>
      </c>
      <c r="B2" s="14">
        <v>137291</v>
      </c>
      <c r="G2" t="s">
        <v>16</v>
      </c>
      <c r="H2" s="12">
        <f>_xlfn.FORECAST.ETS.STAT($B$2:$B$13,$A$2:$A$13,1,1,0)</f>
        <v>0.1</v>
      </c>
    </row>
    <row r="3" spans="1:8" x14ac:dyDescent="0.2">
      <c r="A3" s="13">
        <v>42036</v>
      </c>
      <c r="B3" s="14">
        <v>127572</v>
      </c>
      <c r="G3" t="s">
        <v>17</v>
      </c>
      <c r="H3" s="12">
        <f>_xlfn.FORECAST.ETS.STAT($B$2:$B$13,$A$2:$A$13,2,1,0)</f>
        <v>1E-3</v>
      </c>
    </row>
    <row r="4" spans="1:8" x14ac:dyDescent="0.2">
      <c r="A4" s="13">
        <v>42064</v>
      </c>
      <c r="B4" s="14">
        <v>152965</v>
      </c>
      <c r="G4" t="s">
        <v>18</v>
      </c>
      <c r="H4" s="12">
        <f>_xlfn.FORECAST.ETS.STAT($B$2:$B$13,$A$2:$A$13,3,1,0)</f>
        <v>2.2204460492503131E-16</v>
      </c>
    </row>
    <row r="5" spans="1:8" x14ac:dyDescent="0.2">
      <c r="A5" s="13">
        <v>42095</v>
      </c>
      <c r="B5" s="14">
        <v>157924</v>
      </c>
      <c r="G5" t="s">
        <v>19</v>
      </c>
      <c r="H5" s="12">
        <f>_xlfn.FORECAST.ETS.STAT($B$2:$B$13,$A$2:$A$13,4,1,0)</f>
        <v>1.1833736520211608</v>
      </c>
    </row>
    <row r="6" spans="1:8" x14ac:dyDescent="0.2">
      <c r="A6" s="13">
        <v>42125</v>
      </c>
      <c r="B6" s="14">
        <v>145156</v>
      </c>
      <c r="G6" t="s">
        <v>20</v>
      </c>
      <c r="H6" s="12">
        <f>_xlfn.FORECAST.ETS.STAT($B$2:$B$13,$A$2:$A$13,5,1,0)</f>
        <v>5.4295324992274387E-2</v>
      </c>
    </row>
    <row r="7" spans="1:8" x14ac:dyDescent="0.2">
      <c r="A7" s="13">
        <v>42156</v>
      </c>
      <c r="B7" s="14">
        <v>144683</v>
      </c>
      <c r="G7" t="s">
        <v>21</v>
      </c>
      <c r="H7" s="12">
        <f>_xlfn.FORECAST.ETS.STAT($B$2:$B$13,$A$2:$A$13,6,1,0)</f>
        <v>10233.984396057858</v>
      </c>
    </row>
    <row r="8" spans="1:8" x14ac:dyDescent="0.2">
      <c r="A8" s="13">
        <v>42186</v>
      </c>
      <c r="B8" s="14">
        <v>138454</v>
      </c>
      <c r="G8" t="s">
        <v>22</v>
      </c>
      <c r="H8" s="12">
        <f>_xlfn.FORECAST.ETS.STAT($B$2:$B$13,$A$2:$A$13,7,1,0)</f>
        <v>13337.941098361218</v>
      </c>
    </row>
    <row r="9" spans="1:8" x14ac:dyDescent="0.2">
      <c r="A9" s="13">
        <v>42217</v>
      </c>
      <c r="B9" s="14">
        <v>137458</v>
      </c>
    </row>
    <row r="10" spans="1:8" x14ac:dyDescent="0.2">
      <c r="A10" s="13">
        <v>42248</v>
      </c>
      <c r="B10" s="14">
        <v>189927</v>
      </c>
    </row>
    <row r="11" spans="1:8" x14ac:dyDescent="0.2">
      <c r="A11" s="13">
        <v>42278</v>
      </c>
      <c r="B11" s="14">
        <v>177542</v>
      </c>
    </row>
    <row r="12" spans="1:8" x14ac:dyDescent="0.2">
      <c r="A12" s="13">
        <v>42309</v>
      </c>
      <c r="B12" s="14">
        <v>181450</v>
      </c>
    </row>
    <row r="13" spans="1:8" x14ac:dyDescent="0.2">
      <c r="A13" s="13">
        <v>42339</v>
      </c>
      <c r="B13" s="14">
        <v>207895</v>
      </c>
      <c r="C13" s="14">
        <v>207895</v>
      </c>
      <c r="D13" s="14">
        <v>207895</v>
      </c>
      <c r="E13" s="14">
        <v>207895</v>
      </c>
    </row>
    <row r="14" spans="1:8" x14ac:dyDescent="0.2">
      <c r="A14" s="13">
        <v>42370</v>
      </c>
      <c r="C14" s="14">
        <f t="shared" ref="C14:C20" si="0">_xlfn.FORECAST.ETS(A14,$B$2:$B$13,$A$2:$A$13,1,0)</f>
        <v>196286.718792114</v>
      </c>
      <c r="D14" s="14">
        <f t="shared" ref="D14:D20" si="1">C14-_xlfn.FORECAST.ETS.CONFINT(A14,$B$2:$B$13,$A$2:$A$13,0.95,1,0)</f>
        <v>163744.87647470587</v>
      </c>
      <c r="E14" s="14">
        <f t="shared" ref="E14:E20" si="2">C14+_xlfn.FORECAST.ETS.CONFINT(A14,$B$2:$B$13,$A$2:$A$13,0.95,1,0)</f>
        <v>228828.56110952212</v>
      </c>
    </row>
    <row r="15" spans="1:8" x14ac:dyDescent="0.2">
      <c r="A15" s="13">
        <v>42401</v>
      </c>
      <c r="C15" s="14">
        <f t="shared" si="0"/>
        <v>201695.18286609973</v>
      </c>
      <c r="D15" s="14">
        <f t="shared" si="1"/>
        <v>168987.78202627529</v>
      </c>
      <c r="E15" s="14">
        <f t="shared" si="2"/>
        <v>234402.58370592416</v>
      </c>
    </row>
    <row r="16" spans="1:8" x14ac:dyDescent="0.2">
      <c r="A16" s="13">
        <v>42430</v>
      </c>
      <c r="C16" s="14">
        <f t="shared" si="0"/>
        <v>207103.64694008545</v>
      </c>
      <c r="D16" s="14">
        <f t="shared" si="1"/>
        <v>174228.2517455387</v>
      </c>
      <c r="E16" s="14">
        <f t="shared" si="2"/>
        <v>239979.04213463221</v>
      </c>
    </row>
    <row r="17" spans="1:5" x14ac:dyDescent="0.2">
      <c r="A17" s="13">
        <v>42461</v>
      </c>
      <c r="C17" s="14">
        <f t="shared" si="0"/>
        <v>212512.11101407115</v>
      </c>
      <c r="D17" s="14">
        <f t="shared" si="1"/>
        <v>179466.29073591647</v>
      </c>
      <c r="E17" s="14">
        <f t="shared" si="2"/>
        <v>245557.93129222584</v>
      </c>
    </row>
    <row r="18" spans="1:5" x14ac:dyDescent="0.2">
      <c r="A18" s="13">
        <v>42491</v>
      </c>
      <c r="C18" s="14">
        <f t="shared" si="0"/>
        <v>217920.57508805685</v>
      </c>
      <c r="D18" s="14">
        <f t="shared" si="1"/>
        <v>184701.9045304418</v>
      </c>
      <c r="E18" s="14">
        <f t="shared" si="2"/>
        <v>251139.24564567191</v>
      </c>
    </row>
    <row r="19" spans="1:5" x14ac:dyDescent="0.2">
      <c r="A19" s="13">
        <v>42522</v>
      </c>
      <c r="C19" s="14">
        <f t="shared" si="0"/>
        <v>223329.03916204258</v>
      </c>
      <c r="D19" s="14">
        <f t="shared" si="1"/>
        <v>189935.09907677537</v>
      </c>
      <c r="E19" s="14">
        <f t="shared" si="2"/>
        <v>256722.97924730979</v>
      </c>
    </row>
    <row r="20" spans="1:5" x14ac:dyDescent="0.2">
      <c r="A20" s="13">
        <v>42551</v>
      </c>
      <c r="C20" s="14">
        <f t="shared" si="0"/>
        <v>228557.22110022878</v>
      </c>
      <c r="D20" s="14">
        <f t="shared" si="1"/>
        <v>194991.50618035937</v>
      </c>
      <c r="E20" s="14">
        <f t="shared" si="2"/>
        <v>262122.93602009819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N17"/>
  <sheetViews>
    <sheetView tabSelected="1" zoomScale="120" zoomScaleNormal="120" workbookViewId="0">
      <selection activeCell="O3" sqref="O3:O17"/>
    </sheetView>
  </sheetViews>
  <sheetFormatPr baseColWidth="10" defaultRowHeight="12.75" x14ac:dyDescent="0.2"/>
  <cols>
    <col min="1" max="1" width="15.7109375" style="3" customWidth="1"/>
    <col min="2" max="14" width="9.85546875" style="3" customWidth="1"/>
    <col min="15" max="15" width="23.28515625" style="3" customWidth="1"/>
    <col min="16" max="16384" width="11.42578125" style="3"/>
  </cols>
  <sheetData>
    <row r="1" spans="1:14" ht="13.5" thickBot="1" x14ac:dyDescent="0.25">
      <c r="A1" s="1"/>
      <c r="B1" s="11">
        <v>42005</v>
      </c>
      <c r="C1" s="11">
        <v>42036</v>
      </c>
      <c r="D1" s="11">
        <v>42064</v>
      </c>
      <c r="E1" s="11">
        <v>42095</v>
      </c>
      <c r="F1" s="11">
        <v>42125</v>
      </c>
      <c r="G1" s="11">
        <v>42156</v>
      </c>
      <c r="H1" s="11">
        <v>42186</v>
      </c>
      <c r="I1" s="11">
        <v>42217</v>
      </c>
      <c r="J1" s="11">
        <v>42248</v>
      </c>
      <c r="K1" s="11">
        <v>42278</v>
      </c>
      <c r="L1" s="11">
        <v>42309</v>
      </c>
      <c r="M1" s="11">
        <v>42339</v>
      </c>
      <c r="N1" s="2" t="s">
        <v>0</v>
      </c>
    </row>
    <row r="2" spans="1:14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">
      <c r="A3" s="6" t="s">
        <v>2</v>
      </c>
      <c r="B3" s="7">
        <v>25682</v>
      </c>
      <c r="C3" s="7">
        <v>19854</v>
      </c>
      <c r="D3" s="7">
        <v>29687</v>
      </c>
      <c r="E3" s="7">
        <v>35123</v>
      </c>
      <c r="F3" s="7">
        <v>24658</v>
      </c>
      <c r="G3" s="7">
        <v>25621</v>
      </c>
      <c r="H3" s="7">
        <v>22654</v>
      </c>
      <c r="I3" s="7">
        <v>19254</v>
      </c>
      <c r="J3" s="7">
        <v>39885</v>
      </c>
      <c r="K3" s="7">
        <v>31478</v>
      </c>
      <c r="L3" s="7">
        <v>36102</v>
      </c>
      <c r="M3" s="7">
        <v>49521</v>
      </c>
      <c r="N3" s="7">
        <f>SUM(B3:M3)</f>
        <v>359519</v>
      </c>
    </row>
    <row r="4" spans="1:14" x14ac:dyDescent="0.2">
      <c r="A4" s="6" t="s">
        <v>3</v>
      </c>
      <c r="B4" s="7">
        <v>11258</v>
      </c>
      <c r="C4" s="7">
        <v>11398</v>
      </c>
      <c r="D4" s="7">
        <v>10422</v>
      </c>
      <c r="E4" s="7">
        <v>11678</v>
      </c>
      <c r="F4" s="7">
        <v>11200</v>
      </c>
      <c r="G4" s="7">
        <v>11958</v>
      </c>
      <c r="H4" s="7">
        <v>9523</v>
      </c>
      <c r="I4" s="7">
        <v>12238</v>
      </c>
      <c r="J4" s="7">
        <v>12500</v>
      </c>
      <c r="K4" s="7">
        <v>13214</v>
      </c>
      <c r="L4" s="7">
        <v>12658</v>
      </c>
      <c r="M4" s="7">
        <v>15478</v>
      </c>
      <c r="N4" s="7">
        <f>SUM(B4:M4)</f>
        <v>143525</v>
      </c>
    </row>
    <row r="5" spans="1:14" ht="13.5" thickBot="1" x14ac:dyDescent="0.25">
      <c r="A5" s="6" t="s">
        <v>4</v>
      </c>
      <c r="B5" s="7">
        <v>7896</v>
      </c>
      <c r="C5" s="7">
        <v>8745</v>
      </c>
      <c r="D5" s="7">
        <v>9594</v>
      </c>
      <c r="E5" s="7">
        <v>10443</v>
      </c>
      <c r="F5" s="7">
        <v>11292</v>
      </c>
      <c r="G5" s="7">
        <v>12141</v>
      </c>
      <c r="H5" s="7">
        <v>12990</v>
      </c>
      <c r="I5" s="7">
        <v>13839</v>
      </c>
      <c r="J5" s="7">
        <v>14688</v>
      </c>
      <c r="K5" s="7">
        <v>15537</v>
      </c>
      <c r="L5" s="7">
        <v>16386</v>
      </c>
      <c r="M5" s="7">
        <v>17235</v>
      </c>
      <c r="N5" s="7">
        <f>SUM(B5:M5)</f>
        <v>150786</v>
      </c>
    </row>
    <row r="6" spans="1:14" ht="13.5" thickBot="1" x14ac:dyDescent="0.25">
      <c r="A6" s="8" t="s">
        <v>5</v>
      </c>
      <c r="B6" s="9">
        <f t="shared" ref="B6:M6" si="0">SUM(B3:B5)</f>
        <v>44836</v>
      </c>
      <c r="C6" s="9">
        <f t="shared" si="0"/>
        <v>39997</v>
      </c>
      <c r="D6" s="9">
        <f t="shared" si="0"/>
        <v>49703</v>
      </c>
      <c r="E6" s="9">
        <f t="shared" si="0"/>
        <v>57244</v>
      </c>
      <c r="F6" s="9">
        <f t="shared" si="0"/>
        <v>47150</v>
      </c>
      <c r="G6" s="9">
        <f t="shared" si="0"/>
        <v>49720</v>
      </c>
      <c r="H6" s="9">
        <f t="shared" si="0"/>
        <v>45167</v>
      </c>
      <c r="I6" s="9">
        <f t="shared" si="0"/>
        <v>45331</v>
      </c>
      <c r="J6" s="9">
        <f t="shared" si="0"/>
        <v>67073</v>
      </c>
      <c r="K6" s="9">
        <f t="shared" si="0"/>
        <v>60229</v>
      </c>
      <c r="L6" s="9">
        <f t="shared" si="0"/>
        <v>65146</v>
      </c>
      <c r="M6" s="9">
        <f t="shared" si="0"/>
        <v>82234</v>
      </c>
      <c r="N6" s="9">
        <f>SUM(B6:M6)</f>
        <v>653830</v>
      </c>
    </row>
    <row r="7" spans="1:14" x14ac:dyDescent="0.2">
      <c r="A7" s="4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6" t="s">
        <v>2</v>
      </c>
      <c r="B8" s="7">
        <v>22654</v>
      </c>
      <c r="C8" s="7">
        <v>19542</v>
      </c>
      <c r="D8" s="7">
        <v>25351</v>
      </c>
      <c r="E8" s="7">
        <v>21493</v>
      </c>
      <c r="F8" s="7">
        <v>26233</v>
      </c>
      <c r="G8" s="7">
        <v>22023</v>
      </c>
      <c r="H8" s="7">
        <v>20145</v>
      </c>
      <c r="I8" s="7">
        <v>20322</v>
      </c>
      <c r="J8" s="7">
        <v>29456</v>
      </c>
      <c r="K8" s="7">
        <v>26955</v>
      </c>
      <c r="L8" s="7">
        <v>27560</v>
      </c>
      <c r="M8" s="7">
        <v>29310</v>
      </c>
      <c r="N8" s="7">
        <f>SUM(B8:M8)</f>
        <v>291044</v>
      </c>
    </row>
    <row r="9" spans="1:14" x14ac:dyDescent="0.2">
      <c r="A9" s="6" t="s">
        <v>3</v>
      </c>
      <c r="B9" s="7">
        <v>12569</v>
      </c>
      <c r="C9" s="7">
        <v>13587</v>
      </c>
      <c r="D9" s="7">
        <v>14605</v>
      </c>
      <c r="E9" s="7">
        <v>15623</v>
      </c>
      <c r="F9" s="7">
        <v>16641</v>
      </c>
      <c r="G9" s="7">
        <v>17659</v>
      </c>
      <c r="H9" s="7">
        <v>18677</v>
      </c>
      <c r="I9" s="7">
        <v>19695</v>
      </c>
      <c r="J9" s="7">
        <v>20713</v>
      </c>
      <c r="K9" s="7">
        <v>21731</v>
      </c>
      <c r="L9" s="7">
        <v>22749</v>
      </c>
      <c r="M9" s="7">
        <v>23767</v>
      </c>
      <c r="N9" s="7">
        <f>SUM(B9:M9)</f>
        <v>218016</v>
      </c>
    </row>
    <row r="10" spans="1:14" ht="13.5" thickBot="1" x14ac:dyDescent="0.25">
      <c r="A10" s="6" t="s">
        <v>4</v>
      </c>
      <c r="B10" s="7">
        <v>8963</v>
      </c>
      <c r="C10" s="7">
        <v>8798</v>
      </c>
      <c r="D10" s="7">
        <v>8633</v>
      </c>
      <c r="E10" s="7">
        <v>8468</v>
      </c>
      <c r="F10" s="7">
        <v>8303</v>
      </c>
      <c r="G10" s="7">
        <v>8138</v>
      </c>
      <c r="H10" s="7">
        <v>7973</v>
      </c>
      <c r="I10" s="7">
        <v>7808</v>
      </c>
      <c r="J10" s="7">
        <v>7643</v>
      </c>
      <c r="K10" s="7">
        <v>7478</v>
      </c>
      <c r="L10" s="7">
        <v>7313</v>
      </c>
      <c r="M10" s="7">
        <v>7148</v>
      </c>
      <c r="N10" s="7">
        <f>SUM(B10:M10)</f>
        <v>96666</v>
      </c>
    </row>
    <row r="11" spans="1:14" ht="13.5" thickBot="1" x14ac:dyDescent="0.25">
      <c r="A11" s="8" t="s">
        <v>7</v>
      </c>
      <c r="B11" s="9">
        <f t="shared" ref="B11:M11" si="1">SUM(B8:B10)</f>
        <v>44186</v>
      </c>
      <c r="C11" s="9">
        <f t="shared" si="1"/>
        <v>41927</v>
      </c>
      <c r="D11" s="9">
        <f t="shared" si="1"/>
        <v>48589</v>
      </c>
      <c r="E11" s="9">
        <f t="shared" si="1"/>
        <v>45584</v>
      </c>
      <c r="F11" s="9">
        <f t="shared" si="1"/>
        <v>51177</v>
      </c>
      <c r="G11" s="9">
        <f t="shared" si="1"/>
        <v>47820</v>
      </c>
      <c r="H11" s="9">
        <f t="shared" si="1"/>
        <v>46795</v>
      </c>
      <c r="I11" s="9">
        <f t="shared" si="1"/>
        <v>47825</v>
      </c>
      <c r="J11" s="9">
        <f t="shared" si="1"/>
        <v>57812</v>
      </c>
      <c r="K11" s="9">
        <f t="shared" si="1"/>
        <v>56164</v>
      </c>
      <c r="L11" s="9">
        <f t="shared" si="1"/>
        <v>57622</v>
      </c>
      <c r="M11" s="9">
        <f t="shared" si="1"/>
        <v>60225</v>
      </c>
      <c r="N11" s="9">
        <f>SUM(B11:M11)</f>
        <v>605726</v>
      </c>
    </row>
    <row r="12" spans="1:14" x14ac:dyDescent="0.2">
      <c r="A12" s="4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6" t="s">
        <v>2</v>
      </c>
      <c r="B13" s="7">
        <v>32654</v>
      </c>
      <c r="C13" s="7">
        <v>30259</v>
      </c>
      <c r="D13" s="7">
        <v>38394</v>
      </c>
      <c r="E13" s="7">
        <v>40159</v>
      </c>
      <c r="F13" s="7">
        <v>31500</v>
      </c>
      <c r="G13" s="7">
        <v>32658</v>
      </c>
      <c r="H13" s="7">
        <v>29658</v>
      </c>
      <c r="I13" s="7">
        <v>30269</v>
      </c>
      <c r="J13" s="7">
        <v>51357</v>
      </c>
      <c r="K13" s="7">
        <v>48264</v>
      </c>
      <c r="L13" s="7">
        <v>45327</v>
      </c>
      <c r="M13" s="7">
        <v>54987</v>
      </c>
      <c r="N13" s="7">
        <f>SUM(B13:M13)</f>
        <v>465486</v>
      </c>
    </row>
    <row r="14" spans="1:14" x14ac:dyDescent="0.2">
      <c r="A14" s="6" t="s">
        <v>3</v>
      </c>
      <c r="B14" s="7">
        <v>9874</v>
      </c>
      <c r="C14" s="7">
        <v>9782</v>
      </c>
      <c r="D14" s="7">
        <v>9690</v>
      </c>
      <c r="E14" s="7">
        <v>9598</v>
      </c>
      <c r="F14" s="7">
        <v>9506</v>
      </c>
      <c r="G14" s="7">
        <v>9414</v>
      </c>
      <c r="H14" s="7">
        <v>9322</v>
      </c>
      <c r="I14" s="7">
        <v>9230</v>
      </c>
      <c r="J14" s="7">
        <v>9138</v>
      </c>
      <c r="K14" s="7">
        <v>9046</v>
      </c>
      <c r="L14" s="7">
        <v>8954</v>
      </c>
      <c r="M14" s="7">
        <v>8862</v>
      </c>
      <c r="N14" s="7">
        <f>SUM(B14:M14)</f>
        <v>112416</v>
      </c>
    </row>
    <row r="15" spans="1:14" ht="13.5" thickBot="1" x14ac:dyDescent="0.25">
      <c r="A15" s="6" t="s">
        <v>4</v>
      </c>
      <c r="B15" s="7">
        <v>5741</v>
      </c>
      <c r="C15" s="7">
        <v>5607</v>
      </c>
      <c r="D15" s="7">
        <v>5473</v>
      </c>
      <c r="E15" s="7">
        <v>5339</v>
      </c>
      <c r="F15" s="7">
        <v>5205</v>
      </c>
      <c r="G15" s="7">
        <v>5071</v>
      </c>
      <c r="H15" s="7">
        <v>4937</v>
      </c>
      <c r="I15" s="7">
        <v>4803</v>
      </c>
      <c r="J15" s="7">
        <v>4669</v>
      </c>
      <c r="K15" s="7">
        <v>4535</v>
      </c>
      <c r="L15" s="7">
        <v>4401</v>
      </c>
      <c r="M15" s="7">
        <v>4267</v>
      </c>
      <c r="N15" s="7">
        <f>SUM(B15:M15)</f>
        <v>60048</v>
      </c>
    </row>
    <row r="16" spans="1:14" ht="13.5" thickBot="1" x14ac:dyDescent="0.25">
      <c r="A16" s="8" t="s">
        <v>9</v>
      </c>
      <c r="B16" s="9">
        <f t="shared" ref="B16:M16" si="2">SUM(B13:B15)</f>
        <v>48269</v>
      </c>
      <c r="C16" s="9">
        <f t="shared" si="2"/>
        <v>45648</v>
      </c>
      <c r="D16" s="9">
        <f t="shared" si="2"/>
        <v>53557</v>
      </c>
      <c r="E16" s="9">
        <f t="shared" si="2"/>
        <v>55096</v>
      </c>
      <c r="F16" s="9">
        <f t="shared" si="2"/>
        <v>46211</v>
      </c>
      <c r="G16" s="9">
        <f t="shared" si="2"/>
        <v>47143</v>
      </c>
      <c r="H16" s="9">
        <f t="shared" si="2"/>
        <v>43917</v>
      </c>
      <c r="I16" s="9">
        <f t="shared" si="2"/>
        <v>44302</v>
      </c>
      <c r="J16" s="9">
        <f t="shared" si="2"/>
        <v>65164</v>
      </c>
      <c r="K16" s="9">
        <f t="shared" si="2"/>
        <v>61845</v>
      </c>
      <c r="L16" s="9">
        <f t="shared" si="2"/>
        <v>58682</v>
      </c>
      <c r="M16" s="9">
        <f t="shared" si="2"/>
        <v>68116</v>
      </c>
      <c r="N16" s="9">
        <f>SUM(B16:M16)</f>
        <v>637950</v>
      </c>
    </row>
    <row r="17" spans="1:14" ht="13.5" thickBot="1" x14ac:dyDescent="0.25">
      <c r="A17" s="8" t="s">
        <v>10</v>
      </c>
      <c r="B17" s="9">
        <f t="shared" ref="B17:M17" si="3">B6+B11+B16</f>
        <v>137291</v>
      </c>
      <c r="C17" s="9">
        <f t="shared" si="3"/>
        <v>127572</v>
      </c>
      <c r="D17" s="9">
        <f t="shared" si="3"/>
        <v>151849</v>
      </c>
      <c r="E17" s="9">
        <f t="shared" si="3"/>
        <v>157924</v>
      </c>
      <c r="F17" s="9">
        <f t="shared" si="3"/>
        <v>144538</v>
      </c>
      <c r="G17" s="9">
        <f t="shared" si="3"/>
        <v>144683</v>
      </c>
      <c r="H17" s="9">
        <f t="shared" si="3"/>
        <v>135879</v>
      </c>
      <c r="I17" s="9">
        <f t="shared" si="3"/>
        <v>137458</v>
      </c>
      <c r="J17" s="9">
        <f t="shared" si="3"/>
        <v>190049</v>
      </c>
      <c r="K17" s="9">
        <f t="shared" si="3"/>
        <v>178238</v>
      </c>
      <c r="L17" s="9">
        <f t="shared" si="3"/>
        <v>181450</v>
      </c>
      <c r="M17" s="9">
        <f t="shared" si="3"/>
        <v>210575</v>
      </c>
      <c r="N17" s="9">
        <f>SUM(B17:M17)</f>
        <v>1897506</v>
      </c>
    </row>
  </sheetData>
  <phoneticPr fontId="0" type="noConversion"/>
  <printOptions horizontalCentered="1"/>
  <pageMargins left="0.46" right="0.23622047244094491" top="0.57999999999999996" bottom="0.32" header="0.27" footer="0.21"/>
  <pageSetup paperSize="9" scale="97" orientation="landscape" horizontalDpi="300" verticalDpi="300" r:id="rId1"/>
  <headerFooter alignWithMargins="0">
    <oddHeader>&amp;C&amp;"Wide Latin"&amp;16Ventes mensuelles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VENTMENS!B3:M3</xm:f>
              <xm:sqref>O3</xm:sqref>
            </x14:sparkline>
            <x14:sparkline>
              <xm:f>VENTMENS!B4:M4</xm:f>
              <xm:sqref>O4</xm:sqref>
            </x14:sparkline>
            <x14:sparkline>
              <xm:f>VENTMENS!B5:M5</xm:f>
              <xm:sqref>O5</xm:sqref>
            </x14:sparkline>
            <x14:sparkline>
              <xm:f>VENTMENS!B6:M6</xm:f>
              <xm:sqref>O6</xm:sqref>
            </x14:sparkline>
            <x14:sparkline>
              <xm:f>VENTMENS!B7:M7</xm:f>
              <xm:sqref>O7</xm:sqref>
            </x14:sparkline>
            <x14:sparkline>
              <xm:f>VENTMENS!B8:M8</xm:f>
              <xm:sqref>O8</xm:sqref>
            </x14:sparkline>
            <x14:sparkline>
              <xm:f>VENTMENS!B9:M9</xm:f>
              <xm:sqref>O9</xm:sqref>
            </x14:sparkline>
            <x14:sparkline>
              <xm:f>VENTMENS!B10:M10</xm:f>
              <xm:sqref>O10</xm:sqref>
            </x14:sparkline>
            <x14:sparkline>
              <xm:f>VENTMENS!B11:M11</xm:f>
              <xm:sqref>O11</xm:sqref>
            </x14:sparkline>
            <x14:sparkline>
              <xm:f>VENTMENS!B12:M12</xm:f>
              <xm:sqref>O12</xm:sqref>
            </x14:sparkline>
            <x14:sparkline>
              <xm:f>VENTMENS!B13:M13</xm:f>
              <xm:sqref>O13</xm:sqref>
            </x14:sparkline>
            <x14:sparkline>
              <xm:f>VENTMENS!B14:M14</xm:f>
              <xm:sqref>O14</xm:sqref>
            </x14:sparkline>
            <x14:sparkline>
              <xm:f>VENTMENS!B15:M15</xm:f>
              <xm:sqref>O15</xm:sqref>
            </x14:sparkline>
            <x14:sparkline>
              <xm:f>VENTMENS!B16:M16</xm:f>
              <xm:sqref>O16</xm:sqref>
            </x14:sparkline>
            <x14:sparkline>
              <xm:f>VENTMENS!B17:M17</xm:f>
              <xm:sqref>O17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VENTMENS</vt:lpstr>
      <vt:lpstr>Graphique1</vt:lpstr>
    </vt:vector>
  </TitlesOfParts>
  <Company>Organisation inconnue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Alix</dc:creator>
  <cp:lastModifiedBy>Efpremium01</cp:lastModifiedBy>
  <cp:lastPrinted>2004-01-05T20:33:22Z</cp:lastPrinted>
  <dcterms:created xsi:type="dcterms:W3CDTF">2000-11-06T14:04:21Z</dcterms:created>
  <dcterms:modified xsi:type="dcterms:W3CDTF">2017-04-18T05:46:15Z</dcterms:modified>
</cp:coreProperties>
</file>